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activeTab="4"/>
  </bookViews>
  <sheets>
    <sheet name="FERLOC" sheetId="5" r:id="rId1"/>
    <sheet name="AMACO" sheetId="3" r:id="rId2"/>
    <sheet name="SCURA" sheetId="1" r:id="rId3"/>
    <sheet name="PREITE" sheetId="2" r:id="rId4"/>
    <sheet name="T.R.C." sheetId="7" r:id="rId5"/>
    <sheet name="CA TPL" sheetId="8" r:id="rId6"/>
    <sheet name="SAJ" sheetId="9" r:id="rId7"/>
    <sheet name="FDC" sheetId="10" r:id="rId8"/>
    <sheet name="Romano" sheetId="11" r:id="rId9"/>
  </sheets>
  <externalReferences>
    <externalReference r:id="rId10"/>
  </externalReferences>
  <definedNames>
    <definedName name="_xlnm._FilterDatabase" localSheetId="6" hidden="1">SAJ!$A$5:$C$5</definedName>
    <definedName name="_xlnm.Print_Area" localSheetId="5">'CA TPL'!$A$1:$Q$57</definedName>
    <definedName name="_xlnm.Print_Area" localSheetId="6">SAJ!$A$1:$S$29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11"/>
  <c r="F5"/>
  <c r="F4"/>
  <c r="T3" i="10" l="1"/>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2"/>
  <c r="U19" i="9"/>
  <c r="U7"/>
  <c r="U8"/>
  <c r="U9"/>
  <c r="U10"/>
  <c r="U11"/>
  <c r="U12"/>
  <c r="U13"/>
  <c r="U14"/>
  <c r="U15"/>
  <c r="U16"/>
  <c r="U17"/>
  <c r="U6"/>
  <c r="AO40" i="8"/>
  <c r="AO9"/>
  <c r="AO10"/>
  <c r="AO11"/>
  <c r="AO12"/>
  <c r="AO13"/>
  <c r="AO14"/>
  <c r="AO15"/>
  <c r="AO16"/>
  <c r="AO17"/>
  <c r="AO18"/>
  <c r="AO19"/>
  <c r="AO20"/>
  <c r="AO21"/>
  <c r="AO22"/>
  <c r="AO23"/>
  <c r="AO24"/>
  <c r="AO25"/>
  <c r="AO28"/>
  <c r="AO29"/>
  <c r="AO30"/>
  <c r="AO31"/>
  <c r="AO32"/>
  <c r="AO33"/>
  <c r="AO34"/>
  <c r="AO35"/>
  <c r="AO36"/>
  <c r="AO37"/>
  <c r="AO38"/>
  <c r="AO8"/>
  <c r="P17" i="9"/>
  <c r="P16"/>
  <c r="P15"/>
  <c r="P14"/>
  <c r="P13"/>
  <c r="P12"/>
  <c r="P11"/>
  <c r="P10"/>
  <c r="P9"/>
  <c r="P8"/>
  <c r="P7"/>
  <c r="P6"/>
  <c r="P19" s="1"/>
  <c r="T38" i="8"/>
  <c r="N38"/>
  <c r="AL37"/>
  <c r="AK37"/>
  <c r="AJ37"/>
  <c r="AI37"/>
  <c r="AH37"/>
  <c r="AG37"/>
  <c r="AF37"/>
  <c r="T37"/>
  <c r="N37"/>
  <c r="AL36"/>
  <c r="AK36"/>
  <c r="AJ36"/>
  <c r="AI36"/>
  <c r="AH36"/>
  <c r="AG36"/>
  <c r="AF36"/>
  <c r="T36"/>
  <c r="N36"/>
  <c r="AL35"/>
  <c r="AK35"/>
  <c r="AJ35"/>
  <c r="AI35"/>
  <c r="AH35"/>
  <c r="AG35"/>
  <c r="AF35"/>
  <c r="T35"/>
  <c r="N35"/>
  <c r="AL34"/>
  <c r="AK34"/>
  <c r="AJ34"/>
  <c r="AI34"/>
  <c r="AH34"/>
  <c r="AG34"/>
  <c r="AF34"/>
  <c r="T34"/>
  <c r="N34"/>
  <c r="AL33"/>
  <c r="AK33"/>
  <c r="AJ33"/>
  <c r="AI33"/>
  <c r="AH33"/>
  <c r="AG33"/>
  <c r="AF33"/>
  <c r="T33"/>
  <c r="N33"/>
  <c r="AL32"/>
  <c r="AK32"/>
  <c r="AJ32"/>
  <c r="AI32"/>
  <c r="AH32"/>
  <c r="AG32"/>
  <c r="AF32"/>
  <c r="T32"/>
  <c r="N32"/>
  <c r="AL31"/>
  <c r="AK31"/>
  <c r="AJ31"/>
  <c r="AI31"/>
  <c r="AH31"/>
  <c r="AG31"/>
  <c r="AF31"/>
  <c r="T31"/>
  <c r="N31"/>
  <c r="AL30"/>
  <c r="AK30"/>
  <c r="AJ30"/>
  <c r="AI30"/>
  <c r="AH30"/>
  <c r="AG30"/>
  <c r="AF30"/>
  <c r="T30"/>
  <c r="N30"/>
  <c r="AL29"/>
  <c r="AK29"/>
  <c r="AJ29"/>
  <c r="AI29"/>
  <c r="AH29"/>
  <c r="AG29"/>
  <c r="AF29"/>
  <c r="T29"/>
  <c r="N29"/>
  <c r="AL28"/>
  <c r="AK28"/>
  <c r="AJ28"/>
  <c r="AI28"/>
  <c r="AH28"/>
  <c r="AG28"/>
  <c r="AF28"/>
  <c r="T28"/>
  <c r="N28"/>
  <c r="AL25"/>
  <c r="AK25"/>
  <c r="AJ25"/>
  <c r="AI25"/>
  <c r="AH25"/>
  <c r="AG25"/>
  <c r="AF25"/>
  <c r="T25"/>
  <c r="N25"/>
  <c r="AL24"/>
  <c r="AK24"/>
  <c r="AJ24"/>
  <c r="AI24"/>
  <c r="AH24"/>
  <c r="AG24"/>
  <c r="AF24"/>
  <c r="T24"/>
  <c r="N24"/>
  <c r="AL23"/>
  <c r="AK23"/>
  <c r="AJ23"/>
  <c r="AI23"/>
  <c r="AH23"/>
  <c r="AG23"/>
  <c r="AF23"/>
  <c r="T23"/>
  <c r="N23"/>
  <c r="AL22"/>
  <c r="AK22"/>
  <c r="AJ22"/>
  <c r="AI22"/>
  <c r="AH22"/>
  <c r="AG22"/>
  <c r="AF22"/>
  <c r="T22"/>
  <c r="N22"/>
  <c r="AL21"/>
  <c r="AK21"/>
  <c r="AJ21"/>
  <c r="AI21"/>
  <c r="AH21"/>
  <c r="AG21"/>
  <c r="AF21"/>
  <c r="T21"/>
  <c r="N21"/>
  <c r="AL20"/>
  <c r="AK20"/>
  <c r="AJ20"/>
  <c r="AI20"/>
  <c r="AH20"/>
  <c r="AG20"/>
  <c r="AF20"/>
  <c r="T20"/>
  <c r="N20"/>
  <c r="AL19"/>
  <c r="AK19"/>
  <c r="AJ19"/>
  <c r="AI19"/>
  <c r="AH19"/>
  <c r="AG19"/>
  <c r="AF19"/>
  <c r="T19"/>
  <c r="N19"/>
  <c r="AL18"/>
  <c r="AK18"/>
  <c r="AJ18"/>
  <c r="AI18"/>
  <c r="AH18"/>
  <c r="AG18"/>
  <c r="AF18"/>
  <c r="T18"/>
  <c r="N18"/>
  <c r="AL17"/>
  <c r="AK17"/>
  <c r="AJ17"/>
  <c r="AI17"/>
  <c r="AH17"/>
  <c r="AG17"/>
  <c r="AF17"/>
  <c r="T17"/>
  <c r="Q17"/>
  <c r="N17"/>
  <c r="AL16"/>
  <c r="AK16"/>
  <c r="AJ16"/>
  <c r="AI16"/>
  <c r="AH16"/>
  <c r="AG16"/>
  <c r="AF16"/>
  <c r="T16"/>
  <c r="N16"/>
  <c r="AL15"/>
  <c r="AK15"/>
  <c r="AJ15"/>
  <c r="AI15"/>
  <c r="AH15"/>
  <c r="AG15"/>
  <c r="AF15"/>
  <c r="T15"/>
  <c r="N15"/>
  <c r="AL14"/>
  <c r="AK14"/>
  <c r="AJ14"/>
  <c r="AI14"/>
  <c r="AH14"/>
  <c r="AG14"/>
  <c r="AF14"/>
  <c r="T14"/>
  <c r="N14"/>
  <c r="AL13"/>
  <c r="AK13"/>
  <c r="AJ13"/>
  <c r="AI13"/>
  <c r="AH13"/>
  <c r="AG13"/>
  <c r="AF13"/>
  <c r="T13"/>
  <c r="N13"/>
  <c r="AL12"/>
  <c r="AK12"/>
  <c r="AJ12"/>
  <c r="AI12"/>
  <c r="AH12"/>
  <c r="AG12"/>
  <c r="AF12"/>
  <c r="T12"/>
  <c r="N12"/>
  <c r="AL11"/>
  <c r="AK11"/>
  <c r="AJ11"/>
  <c r="AI11"/>
  <c r="AH11"/>
  <c r="AG11"/>
  <c r="AF11"/>
  <c r="T11"/>
  <c r="N11"/>
  <c r="AL10"/>
  <c r="AK10"/>
  <c r="AJ10"/>
  <c r="AI10"/>
  <c r="AH10"/>
  <c r="AG10"/>
  <c r="AF10"/>
  <c r="T10"/>
  <c r="N10"/>
  <c r="AL9"/>
  <c r="AK9"/>
  <c r="AJ9"/>
  <c r="AI9"/>
  <c r="AH9"/>
  <c r="AG9"/>
  <c r="AF9"/>
  <c r="T9"/>
  <c r="N9"/>
  <c r="AL8"/>
  <c r="AK8"/>
  <c r="AJ8"/>
  <c r="AI8"/>
  <c r="AH8"/>
  <c r="AG8"/>
  <c r="AF8"/>
  <c r="T8"/>
  <c r="N8"/>
  <c r="N40" s="1"/>
  <c r="T47" i="10" l="1"/>
  <c r="M6" i="2"/>
  <c r="M7"/>
  <c r="M8"/>
  <c r="M9"/>
  <c r="M10"/>
  <c r="M11"/>
  <c r="M12"/>
  <c r="M13"/>
  <c r="M14"/>
  <c r="M15"/>
  <c r="M16"/>
  <c r="M17"/>
  <c r="M18"/>
  <c r="M19"/>
  <c r="M20"/>
  <c r="M21"/>
  <c r="M22"/>
  <c r="M23"/>
  <c r="M24"/>
  <c r="M25"/>
  <c r="M26"/>
  <c r="M27"/>
  <c r="M28"/>
  <c r="M29"/>
  <c r="M30"/>
  <c r="M31"/>
  <c r="M5"/>
  <c r="Q12" i="1"/>
  <c r="Q13"/>
  <c r="Q14"/>
  <c r="Q15"/>
  <c r="Q16"/>
  <c r="Q17"/>
  <c r="Q22" s="1"/>
  <c r="Q4"/>
  <c r="Q5"/>
  <c r="Q6"/>
  <c r="Q7"/>
  <c r="Q8"/>
  <c r="Q9"/>
  <c r="Q10"/>
  <c r="Q11"/>
  <c r="Q18"/>
  <c r="Q19"/>
  <c r="Q20"/>
  <c r="Q3"/>
  <c r="F43" i="7"/>
  <c r="H43" s="1"/>
  <c r="F42"/>
  <c r="H42" s="1"/>
  <c r="F39"/>
  <c r="H39" s="1"/>
  <c r="H38"/>
  <c r="F38"/>
  <c r="F35"/>
  <c r="H35" s="1"/>
  <c r="F34"/>
  <c r="H34" s="1"/>
  <c r="F33"/>
  <c r="H33" s="1"/>
  <c r="F32"/>
  <c r="H32" s="1"/>
  <c r="H31"/>
  <c r="F31"/>
  <c r="H28"/>
  <c r="H27"/>
  <c r="H26"/>
  <c r="H25"/>
  <c r="H24"/>
  <c r="H23"/>
  <c r="H22"/>
  <c r="H21"/>
  <c r="H20"/>
  <c r="H19"/>
  <c r="H18"/>
  <c r="H17"/>
  <c r="H16"/>
  <c r="H15"/>
  <c r="H14"/>
  <c r="H13"/>
  <c r="H12"/>
  <c r="H11"/>
  <c r="H10"/>
  <c r="H9"/>
  <c r="T27" i="3"/>
  <c r="T33" s="1"/>
  <c r="T3"/>
  <c r="T4"/>
  <c r="T5"/>
  <c r="T6"/>
  <c r="T7"/>
  <c r="T8"/>
  <c r="T9"/>
  <c r="T10"/>
  <c r="T11"/>
  <c r="T12"/>
  <c r="T13"/>
  <c r="T14"/>
  <c r="T15"/>
  <c r="T16"/>
  <c r="T17"/>
  <c r="T18"/>
  <c r="T19"/>
  <c r="T20"/>
  <c r="T21"/>
  <c r="T22"/>
  <c r="T23"/>
  <c r="T24"/>
  <c r="T25"/>
  <c r="T28"/>
  <c r="T29"/>
  <c r="T30"/>
  <c r="T31"/>
  <c r="T2"/>
  <c r="G14" i="5"/>
  <c r="G12"/>
  <c r="G11"/>
  <c r="M33" i="2" l="1"/>
  <c r="H46" i="7"/>
  <c r="G19" i="5" s="1"/>
  <c r="F46" i="7"/>
  <c r="G31" i="2" l="1"/>
  <c r="F31"/>
  <c r="H31" s="1"/>
  <c r="J31" s="1"/>
  <c r="K31" s="1"/>
  <c r="H30"/>
  <c r="J30" s="1"/>
  <c r="K30" s="1"/>
  <c r="G30"/>
  <c r="F30"/>
  <c r="G29"/>
  <c r="F29"/>
  <c r="H29" s="1"/>
  <c r="J29" s="1"/>
  <c r="K29" s="1"/>
  <c r="G28"/>
  <c r="F28"/>
  <c r="H28" s="1"/>
  <c r="J28" s="1"/>
  <c r="K28" s="1"/>
  <c r="K27"/>
  <c r="K26"/>
  <c r="G25"/>
  <c r="F25"/>
  <c r="H25" s="1"/>
  <c r="J25" s="1"/>
  <c r="K25" s="1"/>
  <c r="G24"/>
  <c r="F24"/>
  <c r="H24" s="1"/>
  <c r="J24" s="1"/>
  <c r="K24" s="1"/>
  <c r="G23"/>
  <c r="F23"/>
  <c r="H23" s="1"/>
  <c r="J23" s="1"/>
  <c r="K23" s="1"/>
  <c r="K22"/>
  <c r="G21"/>
  <c r="F21"/>
  <c r="H21" s="1"/>
  <c r="J21" s="1"/>
  <c r="K21" s="1"/>
  <c r="K20"/>
  <c r="G19"/>
  <c r="H19" s="1"/>
  <c r="J19" s="1"/>
  <c r="K19" s="1"/>
  <c r="F19"/>
  <c r="G18"/>
  <c r="F18"/>
  <c r="H18" s="1"/>
  <c r="J18" s="1"/>
  <c r="K18" s="1"/>
  <c r="G17"/>
  <c r="F17"/>
  <c r="H17" s="1"/>
  <c r="J17" s="1"/>
  <c r="K17" s="1"/>
  <c r="K16"/>
  <c r="K15"/>
  <c r="H14"/>
  <c r="J14" s="1"/>
  <c r="K14" s="1"/>
  <c r="G14"/>
  <c r="F14"/>
  <c r="K13"/>
  <c r="G12"/>
  <c r="F12"/>
  <c r="H12" s="1"/>
  <c r="J12" s="1"/>
  <c r="K12" s="1"/>
  <c r="G11"/>
  <c r="F11"/>
  <c r="H11" s="1"/>
  <c r="J11" s="1"/>
  <c r="K11" s="1"/>
  <c r="H10"/>
  <c r="J10" s="1"/>
  <c r="K10" s="1"/>
  <c r="G10"/>
  <c r="F10"/>
  <c r="G9"/>
  <c r="F9"/>
  <c r="H9" s="1"/>
  <c r="J9" s="1"/>
  <c r="K9" s="1"/>
  <c r="G8"/>
  <c r="F8"/>
  <c r="H8" s="1"/>
  <c r="J8" s="1"/>
  <c r="K8" s="1"/>
  <c r="G7"/>
  <c r="H7" s="1"/>
  <c r="J7" s="1"/>
  <c r="K7" s="1"/>
  <c r="F7"/>
  <c r="G6"/>
  <c r="F6"/>
  <c r="H6" s="1"/>
  <c r="J6" s="1"/>
  <c r="K6" s="1"/>
  <c r="G5"/>
  <c r="F5"/>
  <c r="H5" s="1"/>
  <c r="J5" s="1"/>
  <c r="K5" s="1"/>
  <c r="K32" l="1"/>
  <c r="G19" i="1" l="1"/>
  <c r="G16"/>
  <c r="G9" l="1"/>
  <c r="G14" l="1"/>
  <c r="D22" l="1"/>
  <c r="G5"/>
  <c r="G7"/>
  <c r="G8"/>
  <c r="G12"/>
  <c r="G15"/>
  <c r="G17"/>
  <c r="G18"/>
  <c r="G20"/>
  <c r="G3"/>
  <c r="G22" l="1"/>
</calcChain>
</file>

<file path=xl/sharedStrings.xml><?xml version="1.0" encoding="utf-8"?>
<sst xmlns="http://schemas.openxmlformats.org/spreadsheetml/2006/main" count="1163" uniqueCount="543">
  <si>
    <t>DAL</t>
  </si>
  <si>
    <t>TRATTA</t>
  </si>
  <si>
    <t>N.</t>
  </si>
  <si>
    <t>VERSO</t>
  </si>
  <si>
    <t>A</t>
  </si>
  <si>
    <t>A/R</t>
  </si>
  <si>
    <t>SABATO</t>
  </si>
  <si>
    <t>N. CORSE</t>
  </si>
  <si>
    <t>ACRI - BISIGNANO</t>
  </si>
  <si>
    <t>COSENZA - CATANZARO</t>
  </si>
  <si>
    <t>CALOVETO - MIRTO - ROSSANO SC.</t>
  </si>
  <si>
    <t>KM/TRATTA</t>
  </si>
  <si>
    <t>TOT</t>
  </si>
  <si>
    <t>CORIGLIANO C. -ROSSANO SC.</t>
  </si>
  <si>
    <t>R</t>
  </si>
  <si>
    <t>ROSSANO SC. - ROSSANO C.</t>
  </si>
  <si>
    <t>km</t>
  </si>
  <si>
    <t>APOLLINARA - CORIGLIANO C.</t>
  </si>
  <si>
    <t>ROSSANO SC. - FRASSO - MIRTO</t>
  </si>
  <si>
    <t>MIRTO-FRASSO-ROSSANO SC</t>
  </si>
  <si>
    <t>SAN NICO - CANTINELLA - CORIGLIANO C</t>
  </si>
  <si>
    <t>14,600</t>
  </si>
  <si>
    <t>29,200</t>
  </si>
  <si>
    <t>VACCARIZZO - CORIGLIANO C.</t>
  </si>
  <si>
    <t>21,800</t>
  </si>
  <si>
    <t>43,600</t>
  </si>
  <si>
    <t>URB.</t>
  </si>
  <si>
    <t>SAN GIACOMO - ACRI - COSENZA</t>
  </si>
  <si>
    <t>CORIGLIANO SC. - SCHIAVONEA - ROSSANO</t>
  </si>
  <si>
    <t>ROSSANO SC - SHIAVONEA - CORIGLIANO SC.</t>
  </si>
  <si>
    <t xml:space="preserve">SCHIAVONEA - CORIGLIANO SC. - CORIGLIANO C. </t>
  </si>
  <si>
    <t>CORIGLIANO C. - CORIGLIANO SC. - SCHIAVONEA</t>
  </si>
  <si>
    <t>BISIGNANO - UNICAL - COSENZA</t>
  </si>
  <si>
    <t xml:space="preserve">SCUOLE SERVITE </t>
  </si>
  <si>
    <t>I.T.C. ROSSANO Via Escrivà</t>
  </si>
  <si>
    <t xml:space="preserve">I.T.I. ROSSANO Via Majorana </t>
  </si>
  <si>
    <t xml:space="preserve">L.S. ROSSANO Via de Florio </t>
  </si>
  <si>
    <t>GEOMETRA ROSSANO C.da Donnanna</t>
  </si>
  <si>
    <t xml:space="preserve">I.T.A.S. ROSSANO FRASSO </t>
  </si>
  <si>
    <t xml:space="preserve">ALBERGHIERO ROSSANO  FRASSO </t>
  </si>
  <si>
    <t>L.S.CORIGLIANO</t>
  </si>
  <si>
    <t xml:space="preserve">I.T.C. CORIGLIANO </t>
  </si>
  <si>
    <t xml:space="preserve">L.C. ROSSANO San Nilo </t>
  </si>
  <si>
    <t xml:space="preserve">L.C. CORIGLIANO CENTRO </t>
  </si>
  <si>
    <t xml:space="preserve">I.P.S.I.A. CORIGLIANO SCALO </t>
  </si>
  <si>
    <t xml:space="preserve">GEOMETRA CORIGLIANO SCALO </t>
  </si>
  <si>
    <t xml:space="preserve">LEGENDA SCUOLE </t>
  </si>
  <si>
    <t xml:space="preserve">L.S. ACRI </t>
  </si>
  <si>
    <t xml:space="preserve">L.C. ACRI </t>
  </si>
  <si>
    <t xml:space="preserve">I.P.S.I.A. ACRI </t>
  </si>
  <si>
    <t xml:space="preserve">GEOMETRA ACRI </t>
  </si>
  <si>
    <t xml:space="preserve">ALBERGHIERO ACRI </t>
  </si>
  <si>
    <t xml:space="preserve">I.T.A.S. COSENZA Da Vinci </t>
  </si>
  <si>
    <t xml:space="preserve">L.C. COSENZA Telesio </t>
  </si>
  <si>
    <t xml:space="preserve">L.S. COSENZA Fermi </t>
  </si>
  <si>
    <t xml:space="preserve">ALBERGHIERO COSENZA </t>
  </si>
  <si>
    <t xml:space="preserve">GEOMETRA COSENZA </t>
  </si>
  <si>
    <t>B</t>
  </si>
  <si>
    <t>C</t>
  </si>
  <si>
    <t>D</t>
  </si>
  <si>
    <t>E</t>
  </si>
  <si>
    <t>F</t>
  </si>
  <si>
    <t>G</t>
  </si>
  <si>
    <t>H</t>
  </si>
  <si>
    <t>I</t>
  </si>
  <si>
    <t>L</t>
  </si>
  <si>
    <t>M</t>
  </si>
  <si>
    <t>N</t>
  </si>
  <si>
    <t>O</t>
  </si>
  <si>
    <t>P</t>
  </si>
  <si>
    <t>Q</t>
  </si>
  <si>
    <t>S</t>
  </si>
  <si>
    <t>T</t>
  </si>
  <si>
    <t>U</t>
  </si>
  <si>
    <t>V</t>
  </si>
  <si>
    <t>Z</t>
  </si>
  <si>
    <t>X</t>
  </si>
  <si>
    <t>A-B-C-D-E-F-G</t>
  </si>
  <si>
    <t>H-I-L-M-N</t>
  </si>
  <si>
    <t>O-P-Q-R-S</t>
  </si>
  <si>
    <t>T-U-V-Z-X</t>
  </si>
  <si>
    <t>LONGOBUCCO DESTRO - MIRTO - ROSSANO SC.</t>
  </si>
  <si>
    <t>SCUOLE SUPERIORI CZ</t>
  </si>
  <si>
    <t>NUMERO VIAGGIATORI ALLA %</t>
  </si>
  <si>
    <t>CAPIENZA AUTOBUS ALLA %</t>
  </si>
  <si>
    <t>AUTOLINEA</t>
  </si>
  <si>
    <t>DESCRIZIZIONE</t>
  </si>
  <si>
    <t>KM</t>
  </si>
  <si>
    <t>VIAGGIATORI</t>
  </si>
  <si>
    <t>CAPIENZA BUS</t>
  </si>
  <si>
    <t>BUS NECESSARI</t>
  </si>
  <si>
    <t>BUS AUTORIZZATI</t>
  </si>
  <si>
    <t>CORSE AGGIUNTIVE</t>
  </si>
  <si>
    <t>KM AGGIUNTIVI</t>
  </si>
  <si>
    <t>S.PIETRO - COSENZA</t>
  </si>
  <si>
    <t>ZUMPANO - COSENZA</t>
  </si>
  <si>
    <t>BUONVICINO - DIAMANTE</t>
  </si>
  <si>
    <t>GRISOLIA - DIAMANTE</t>
  </si>
  <si>
    <t>MAIERA' - DIAMANTE</t>
  </si>
  <si>
    <t>BELVEDERE - DIAMANTE ISTITUTO</t>
  </si>
  <si>
    <t>PRAIA - COSENZA</t>
  </si>
  <si>
    <t>CAMPORA - COSENZA</t>
  </si>
  <si>
    <t>LONGOBARDI - PIRO - AMANTEA</t>
  </si>
  <si>
    <t>VADA - AMANTEA</t>
  </si>
  <si>
    <t>DIAMANTE - COSENZA</t>
  </si>
  <si>
    <t>ARIA LUPI - FUSCALDO</t>
  </si>
  <si>
    <t xml:space="preserve">DOMANICO - CS </t>
  </si>
  <si>
    <t>VERBICARO - PAOLA</t>
  </si>
  <si>
    <t>VERBICARO - DIAMANTE</t>
  </si>
  <si>
    <t>VERBICARO - PRAIA</t>
  </si>
  <si>
    <t>PRAIA - DIAMANTE</t>
  </si>
  <si>
    <t>SCALEA - LAGONEGRO</t>
  </si>
  <si>
    <t>FIUZZI - MARATEA</t>
  </si>
  <si>
    <t>MENDICINO - COSENZA</t>
  </si>
  <si>
    <t>AL GIORNO</t>
  </si>
  <si>
    <t>2^ ipotesi di servizi con corse aggiuntive con orari differiti</t>
  </si>
  <si>
    <t>autolinea</t>
  </si>
  <si>
    <t>itinerario</t>
  </si>
  <si>
    <t>supporto alla corsa</t>
  </si>
  <si>
    <t>orario</t>
  </si>
  <si>
    <t>note</t>
  </si>
  <si>
    <t>ab da impiegare</t>
  </si>
  <si>
    <t>scuole servite</t>
  </si>
  <si>
    <t>CVA</t>
  </si>
  <si>
    <t>Piazza Sila - Piazza G. Mancini</t>
  </si>
  <si>
    <t>A-B-C-D-E-F-G-H-I-</t>
  </si>
  <si>
    <t xml:space="preserve">D - G - H - I </t>
  </si>
  <si>
    <t>CVRO</t>
  </si>
  <si>
    <t>CVC</t>
  </si>
  <si>
    <t xml:space="preserve"> PIAZZA G. MANCINI - CASTROLIBERO</t>
  </si>
  <si>
    <t>A - B - I - G - H - D</t>
  </si>
  <si>
    <t>A - B -  I - G - H - D</t>
  </si>
  <si>
    <t>CVR</t>
  </si>
  <si>
    <t>CAMPAGNANO - PIAZZA XV MARZO</t>
  </si>
  <si>
    <t>PIAZZA G, MANCINI - SPEZZANO</t>
  </si>
  <si>
    <t>PIAZZA G, MANCINI - FIEGO</t>
  </si>
  <si>
    <t>PIAZZA G. MANCINI - DONNICI</t>
  </si>
  <si>
    <t>CORSE BIS SCOLASTICHE</t>
  </si>
  <si>
    <t>18 BIS</t>
  </si>
  <si>
    <t>PIAZZA DELLE PROVINCE - POLO ANDREOTTA</t>
  </si>
  <si>
    <t>CINQUE CORSE GIORNALIERE</t>
  </si>
  <si>
    <t>BIS 25</t>
  </si>
  <si>
    <t>UNA CORSA GIORNALIERA</t>
  </si>
  <si>
    <t>BIS I.P.S.A.</t>
  </si>
  <si>
    <t>DUE CORSE GIORNALIERE</t>
  </si>
  <si>
    <t>BIS 52</t>
  </si>
  <si>
    <t>BIS I.A.</t>
  </si>
  <si>
    <t>autolinee da supportare</t>
  </si>
  <si>
    <t xml:space="preserve"> </t>
  </si>
  <si>
    <t>corse da supportare</t>
  </si>
  <si>
    <t>autobus da impiegare</t>
  </si>
  <si>
    <t>km giornalieri</t>
  </si>
  <si>
    <t>LEGENDA SCUOLE</t>
  </si>
  <si>
    <t>I.I.S. "LS-ITCG" - CASTROLIBERO</t>
  </si>
  <si>
    <t>I.I.S. "MANCINI TOMMASI" COSENZA</t>
  </si>
  <si>
    <t>I.I.S. " IPSS-ITAS" DA VINCI NITTI COSENZA</t>
  </si>
  <si>
    <t>I.I.S. "PEZZULLO" COSENZA</t>
  </si>
  <si>
    <t>I.I.S. "LUCREZIA DELLA VALLE" COSENZA</t>
  </si>
  <si>
    <t>L.C. "TELESIO" COSENZA</t>
  </si>
  <si>
    <t>L.S. "FERMI" COSENZA</t>
  </si>
  <si>
    <t>L.S. "SCORZA" COSENZA</t>
  </si>
  <si>
    <t>I.T.I."MONACO" COSENZA</t>
  </si>
  <si>
    <t xml:space="preserve">L </t>
  </si>
  <si>
    <t>L.C. "DA FIORE" RENDE</t>
  </si>
  <si>
    <t>L.S. "PITAGORA" RENDE</t>
  </si>
  <si>
    <t>I.I.S. "COSENTINO-IPAA" TODARO RENDE</t>
  </si>
  <si>
    <t xml:space="preserve">Relazione di traffico </t>
  </si>
  <si>
    <t>Scuole servite</t>
  </si>
  <si>
    <t>corse di sussidio ritenute necessarie in base alla frequenza scolastica del 75% e capienza autobus al 50%</t>
  </si>
  <si>
    <t>San Lorenzo del Vallo-Castrovillari</t>
  </si>
  <si>
    <t>I.P.S.E.O.A. Castrovillari</t>
  </si>
  <si>
    <t>San Lorenzo del Vallo-Spezzano Albanese-Tarsia-Rende-Cosenza</t>
  </si>
  <si>
    <t>I.I.S. "L. Della Valle" Cosenza</t>
  </si>
  <si>
    <t>COSTO GIORNALIERO</t>
  </si>
  <si>
    <t xml:space="preserve">T.R.C. - Trsporti Regionali Calabresi c.s.r.l. </t>
  </si>
  <si>
    <t>Via D. Frugiuele n. 11 - 87100 COSENZA</t>
  </si>
  <si>
    <t>Codice fiscale 02805510787</t>
  </si>
  <si>
    <t>1 c.c. di corsa feriale periodo scolastico</t>
  </si>
  <si>
    <t>AUTOSERVIZI CARNEVALE SRL</t>
  </si>
  <si>
    <t>330 A</t>
  </si>
  <si>
    <t>1 corsa feriale periodo scolastico</t>
  </si>
  <si>
    <t>itinerario 3 sub itinerario 1</t>
  </si>
  <si>
    <t>330 C</t>
  </si>
  <si>
    <t>itinerario 5 sub itinerario 1</t>
  </si>
  <si>
    <t>itinerario 4 sub itinerario 1</t>
  </si>
  <si>
    <t>332 A</t>
  </si>
  <si>
    <t>itinerario 1 sub itinerario 1</t>
  </si>
  <si>
    <t>332 B</t>
  </si>
  <si>
    <t>339 A</t>
  </si>
  <si>
    <t>340 A</t>
  </si>
  <si>
    <t>345 A</t>
  </si>
  <si>
    <t>T.N.C. TRASPORTI NORD CALABRIA SRL</t>
  </si>
  <si>
    <t xml:space="preserve">357 </t>
  </si>
  <si>
    <t xml:space="preserve">359 </t>
  </si>
  <si>
    <t xml:space="preserve">362 </t>
  </si>
  <si>
    <t xml:space="preserve">363 </t>
  </si>
  <si>
    <t>365</t>
  </si>
  <si>
    <t>PARISE ROCCO &amp; ANTONIO SRL</t>
  </si>
  <si>
    <t>366 D</t>
  </si>
  <si>
    <t>368 A</t>
  </si>
  <si>
    <t>SAT SOCIETA' AUTOLINEE TIRRENICHE SRL</t>
  </si>
  <si>
    <t>373 A1</t>
  </si>
  <si>
    <t>2 corse feriale periodo scolastico</t>
  </si>
  <si>
    <t>373 A2</t>
  </si>
  <si>
    <t>TOTALE KM GIORNO</t>
  </si>
  <si>
    <t>CONSORZIO AUTOLINEE DUE SCARL</t>
  </si>
  <si>
    <t>corse scolastiche aggiuntive per l'anno scolastico 2020/2021</t>
  </si>
  <si>
    <t>dal 07 gennaio 2021</t>
  </si>
  <si>
    <t>CONSORZIO AUTOLINEE TPL SRL</t>
  </si>
  <si>
    <t>Area urbana-suburbana provincia CS</t>
  </si>
  <si>
    <t>Id CORe</t>
  </si>
  <si>
    <t>Macro-itinerario</t>
  </si>
  <si>
    <t>Itin / Sub Itin</t>
  </si>
  <si>
    <t>Linea</t>
  </si>
  <si>
    <t>Comune Partenza</t>
  </si>
  <si>
    <t>Comune           Arrivo</t>
  </si>
  <si>
    <t>Percorso</t>
  </si>
  <si>
    <t>Verso</t>
  </si>
  <si>
    <t>Periodicità</t>
  </si>
  <si>
    <t>Giorni</t>
  </si>
  <si>
    <t>Nr corse</t>
  </si>
  <si>
    <t>Lunghezza percorso KM</t>
  </si>
  <si>
    <t>Calcolo Km</t>
  </si>
  <si>
    <t>Scuole Servite</t>
  </si>
  <si>
    <t>Ora Corsa bis</t>
  </si>
  <si>
    <t>Sfasamento o bus aggiuntivo</t>
  </si>
  <si>
    <t>Bus corse da programma</t>
  </si>
  <si>
    <t>Capacità media bus</t>
  </si>
  <si>
    <t>Capacità Totale</t>
  </si>
  <si>
    <t>Viaggiatori Ottobre</t>
  </si>
  <si>
    <t>Occupazione media</t>
  </si>
  <si>
    <t>Orario</t>
  </si>
  <si>
    <t>Bus</t>
  </si>
  <si>
    <t>1   1</t>
  </si>
  <si>
    <t>137</t>
  </si>
  <si>
    <t>gr</t>
  </si>
  <si>
    <t>Cosenza</t>
  </si>
  <si>
    <t>Marano Principato</t>
  </si>
  <si>
    <t>1 corsa feriale, nel periodo scolastico , sul  percorso Cosenza (Autostazione) - Marano Marchesato (Piazza Conforti) - Marano Principato (Bivio Savagli), di km.16,236;</t>
  </si>
  <si>
    <t>Ritorno</t>
  </si>
  <si>
    <r>
      <rPr>
        <b/>
        <sz val="10"/>
        <color rgb="FFFF0000"/>
        <rFont val="Arial"/>
        <family val="2"/>
      </rPr>
      <t>Istutiti Cosenza</t>
    </r>
    <r>
      <rPr>
        <sz val="11"/>
        <color theme="1"/>
        <rFont val="Calibri"/>
        <family val="2"/>
        <scheme val="minor"/>
      </rPr>
      <t xml:space="preserve"> CSIS01700Q-CSIS051007-CSIS06900C-CSIS081003-CSPC010007-CSPS03000G-CSTF01000C           </t>
    </r>
    <r>
      <rPr>
        <b/>
        <sz val="10"/>
        <color rgb="FFFF0000"/>
        <rFont val="Arial"/>
        <family val="2"/>
      </rPr>
      <t xml:space="preserve">Istituti Rende           </t>
    </r>
    <r>
      <rPr>
        <sz val="10"/>
        <color theme="1"/>
        <rFont val="Arial"/>
        <family val="2"/>
      </rPr>
      <t>CSPC190001-CSPS18000D-CSIS07400X</t>
    </r>
  </si>
  <si>
    <t>1 bus</t>
  </si>
  <si>
    <t>4   1</t>
  </si>
  <si>
    <t>ia</t>
  </si>
  <si>
    <t>1 corsa feriale, nel periodo scolastico, sul percorso Marano Principato (Via Papa Giovanni XXIII - Bivio Savagli) - Cosenza (Autostazione), di km 13,039;</t>
  </si>
  <si>
    <t>Andata</t>
  </si>
  <si>
    <t>ir</t>
  </si>
  <si>
    <t>1 corsa feriale, nel periodo scolastico sul percorso  Cosenza (Autostazione) - Marano Principato (Bivio Savagli), di km. 15,929;</t>
  </si>
  <si>
    <t xml:space="preserve">1  1 </t>
  </si>
  <si>
    <t>la</t>
  </si>
  <si>
    <t>Paterno Calabro</t>
  </si>
  <si>
    <t xml:space="preserve"> 2 corsa feriale, sul percorso Paterno Calabro ( Piazza S. Francesco )  - Dipignano - Cosenza (Autostazione )  senza diramazioni , di km 19,657</t>
  </si>
  <si>
    <t>07:00     08:30</t>
  </si>
  <si>
    <t xml:space="preserve"> +2h</t>
  </si>
  <si>
    <t>140</t>
  </si>
  <si>
    <t>cr</t>
  </si>
  <si>
    <t>1 corsa feriale,nel periodo scolastico,  sul percorso Cosenza ( Autostazione ) - Dipignano - Paterno Calabro ( Piazza S.Francesco ) con la sola diramazione per Basso Di Dipignano, di km 22,670</t>
  </si>
  <si>
    <t>12:40  14:20</t>
  </si>
  <si>
    <t>157</t>
  </si>
  <si>
    <t>fa</t>
  </si>
  <si>
    <t>Rende</t>
  </si>
  <si>
    <t>1 corse  feriali nel periodo non scolastico, sul percorso Cosenza (Autostazione) - Rende (Via Volta, 66), di km. 8,469;</t>
  </si>
  <si>
    <t>+ 1h</t>
  </si>
  <si>
    <t>fr</t>
  </si>
  <si>
    <t>1 corse feriali, nel periodio scolastico, sul percorso Rende (Quattromiglia - Via Volta - Stazione Ferroviaria) - Cosenza (Autostazione), di km. 10,112;</t>
  </si>
  <si>
    <t>ca</t>
  </si>
  <si>
    <t>Montalto Uffugo</t>
  </si>
  <si>
    <t xml:space="preserve"> 3 corse feriali, nel  periodo scolastico, sul percorso  Cosenza (Autostazione) - Bivio Acri/Bisignano/Luzzi (Via Verdi, 171), di km. 17,751;</t>
  </si>
  <si>
    <t>13:00 13:25        14:30</t>
  </si>
  <si>
    <t>2h+1 bus</t>
  </si>
  <si>
    <t>1 corsa feriale, nel periodo scolastico, sul percorso Bivio Acri/Bisignano/Luzzi (Via Verdi, 171) - Cosenza (Autostazione), senza diramazioni, di km. 18,125;</t>
  </si>
  <si>
    <t>139</t>
  </si>
  <si>
    <t>br</t>
  </si>
  <si>
    <t>Castrolibero</t>
  </si>
  <si>
    <t>Marano Marchesato</t>
  </si>
  <si>
    <t xml:space="preserve">1 corsa  feriale, nel  periodo scolastico, sul percorso Castrolibero (C.da Marchesato - Istituto E. Maiorana) - Marano Marchesato (Piazza Curcio), esclusa la diramazione, di km. 14,188; </t>
  </si>
  <si>
    <r>
      <rPr>
        <b/>
        <sz val="10"/>
        <color rgb="FFFF0000"/>
        <rFont val="Arial"/>
        <family val="2"/>
      </rPr>
      <t xml:space="preserve">Castrolibero  </t>
    </r>
    <r>
      <rPr>
        <sz val="11"/>
        <color theme="1"/>
        <rFont val="Calibri"/>
        <family val="2"/>
        <scheme val="minor"/>
      </rPr>
      <t xml:space="preserve">           CSIS049007 - Istituto Majorana-Valentini</t>
    </r>
  </si>
  <si>
    <t xml:space="preserve">F </t>
  </si>
  <si>
    <t>kr</t>
  </si>
  <si>
    <t>1 corsa feriale, nel periodo scolastico, sul percorso Castrolibero (Contrada Marchesato Ist. Maiorana) - Rende (Roges - Via Valle del Neto n.c. 7), di km. 3,267;</t>
  </si>
  <si>
    <t xml:space="preserve">13:00   14:00 </t>
  </si>
  <si>
    <t xml:space="preserve"> +1 h</t>
  </si>
  <si>
    <t>ta</t>
  </si>
  <si>
    <t>1 corsa  feriale, nel periodo scolastico,  sul percorso  Rende (Via Valle del Neto) - Montalto Uffugo (Bv. BIVIO S.S.19 per ROSE (Via B. Croce,122), senza diramazioni, di km. 10,102;</t>
  </si>
  <si>
    <t>13:20    14:20</t>
  </si>
  <si>
    <t>3   1</t>
  </si>
  <si>
    <t>1 corsa feriale, Venerdì del periodo scolastico, sul percorso Castrolibero (Contrada Marchesato Ist. Maiorana) - Rende (Roges - Via Valle del Neto n.c. 7), di km. 3,267;</t>
  </si>
  <si>
    <t xml:space="preserve"> +1 bus</t>
  </si>
  <si>
    <t>1  1</t>
  </si>
  <si>
    <t>ba</t>
  </si>
  <si>
    <t>1 corsa feriale, nei giorni di venerdì, sul percorso  Rende (Via Valle del Neto) - Rende (Quattromiglia - Stazione Ferroviaria), di km. 3,122;</t>
  </si>
  <si>
    <t>1 corsa feriale, nei giorni lunedì, martedì e mercoledì del periodo scolastico, sul percorso Castrolibero (Contrada Marchesato Ist. Maiorana) - Rende (Roges - Via Valle del Neto n.c. 7), di km. 3,267;</t>
  </si>
  <si>
    <t>2   1</t>
  </si>
  <si>
    <t>qa</t>
  </si>
  <si>
    <t>1 corsa feriale, nei giorni di lunedì, martedì e mercoledì del periodo scolastico, sul percorso  Rende (Via Valle del Neto) - Bivio Acri/Bisignano/Luzzi (Via Verdi, 171), senza diramazioni, di km. 14,197;</t>
  </si>
  <si>
    <t xml:space="preserve">N </t>
  </si>
  <si>
    <t>zr</t>
  </si>
  <si>
    <t>1 corsa feriale, nel periodo scolastico,  sul percorso BIVIO S.S. 19 per ROSE (Via B. Croce)-RENDE (Cancello Magdalone), di km 3,915</t>
  </si>
  <si>
    <t>07:15   07:20  08:20</t>
  </si>
  <si>
    <t>1h +1 bus</t>
  </si>
  <si>
    <t>vr</t>
  </si>
  <si>
    <t>1 corsa feriale, nel periodo scolastico, sul percorso Rende (Cancello Magdalone) Castrolibero (C.da Marchesato - Istituto E. Maiorana), di km. 8,693;</t>
  </si>
  <si>
    <t>07:30    07:35   08:35</t>
  </si>
  <si>
    <t>Area alto tirreno cosentino</t>
  </si>
  <si>
    <t>Guardia Piemontese</t>
  </si>
  <si>
    <t>Cetraro</t>
  </si>
  <si>
    <t>1 corsa feriale, nel periodo scolastico, sul percorso Guardia Piemontese (Stazione Ferroviaria) - Acquappesa (Via Rifugio) - Cetraro (Contrada Mulini), di km. 8,999;</t>
  </si>
  <si>
    <t>CSIS028006</t>
  </si>
  <si>
    <t xml:space="preserve">1 bus </t>
  </si>
  <si>
    <t>bus b</t>
  </si>
  <si>
    <t>Fuscaldo</t>
  </si>
  <si>
    <t>2 corse feriali, nel periodo non scolastico, sul percorso Fuscaldo (Bivio Fontanella) - Guardia Piemontese (Stazione Ferroviaria), senza diramazioni, di km. 10,220;</t>
  </si>
  <si>
    <t>07:15  08:15</t>
  </si>
  <si>
    <t xml:space="preserve">1 h </t>
  </si>
  <si>
    <t xml:space="preserve">bus a </t>
  </si>
  <si>
    <t xml:space="preserve">solo una corsa </t>
  </si>
  <si>
    <t>sr</t>
  </si>
  <si>
    <t>1 corsa feriale, nel periodo scolastico, sul percorso Cetraro Marina (Stazione di Servizio Q8) - Cetraro (Piazza del Popolo - Bivio Corso S. Benedetto), di km. 4,565;</t>
  </si>
  <si>
    <t xml:space="preserve">1 bu    </t>
  </si>
  <si>
    <t>bus d</t>
  </si>
  <si>
    <t>rr</t>
  </si>
  <si>
    <t>2 corse feriali, nel periodo non scolastico, sul percorso Stazione di Guardia Piemontese - Cetraro Marina (Stazione di Servizio Q8), di km. 6,739</t>
  </si>
  <si>
    <t>12:00  13:00</t>
  </si>
  <si>
    <t>na</t>
  </si>
  <si>
    <t>1 corsa feriali, nel periodo scolastico, sul percorso Cetraro (Bivio Corso S. Benedetto) - Stazione Ferroviaria di Guardia Piemontese, di km. 10,186;</t>
  </si>
  <si>
    <t xml:space="preserve">1 bus    </t>
  </si>
  <si>
    <t>1 corsa feriale sul percorso Guardia Piemontese (Stazione Ferroviaria) - Fuscaldo Marina (Via De Seta - Ufficio Postale) - Fuscaldo Marina (Istituto Tecnico), compresa le diramazioni per Fuscaldo (Contrada Acquicelle e Contrada Pesco), di km. 23,934;</t>
  </si>
  <si>
    <t>CSIS028006 - CSRH07000Q</t>
  </si>
  <si>
    <t xml:space="preserve">1 bus  </t>
  </si>
  <si>
    <t>hr</t>
  </si>
  <si>
    <t>Paola</t>
  </si>
  <si>
    <t>2  corse feriali sul percorso Paola (Piazza IV Novembre) - Paola (Contrada S. Miceli) - (Fuscaldo Marina (Via De Seta Ufficio Postale) - Fuscaldo (Contrada Pesco), senza diramazione, di km. 17,842;</t>
  </si>
  <si>
    <t xml:space="preserve"> CSIS072008-CSIS028006-CSPS210004-CSRH07000Q</t>
  </si>
  <si>
    <t>08:00  09:00</t>
  </si>
  <si>
    <t>bus a</t>
  </si>
  <si>
    <t>2 corse feriali, nel periodo scolastico, sul percorso  Cetraro (Contrada Mulini) - Fuscaldo (Istituto Tecnico) - Paola (Piazza IV Novembre), di km. 22,142;</t>
  </si>
  <si>
    <t>13:00  14:30</t>
  </si>
  <si>
    <t xml:space="preserve">1h    </t>
  </si>
  <si>
    <t>ja</t>
  </si>
  <si>
    <t>Sangineto</t>
  </si>
  <si>
    <t>2 corse feriali, nel periodo soclastico, sul percorso Bivio Sangineto - Stazione Ferroviaria di Guardia Piemontese, di km. 18,818;</t>
  </si>
  <si>
    <t>CSPM070003 - CSIS023003</t>
  </si>
  <si>
    <t>13:40  14:40</t>
  </si>
  <si>
    <t>dr</t>
  </si>
  <si>
    <t>2 corse feriali, nel periodo scolastico, sul percorso Cetraro Marina (Stazione di servizio Q8) - Bivio Sangineto, di km. 11,599;</t>
  </si>
  <si>
    <t xml:space="preserve">1h </t>
  </si>
  <si>
    <t>new</t>
  </si>
  <si>
    <t>itinerario nuovo</t>
  </si>
  <si>
    <t>Belvedere Marttimo</t>
  </si>
  <si>
    <t>Marcellina</t>
  </si>
  <si>
    <t>1 corsa feriale, nel periodo scolastico da Belvedere Marittimo ( Piazza Amellino ), Marcellina ( Stazione Ferroviaria ) - Scalea, di km 34,901</t>
  </si>
  <si>
    <t>CSPS20000D - CSPM070003 - CSIS023003</t>
  </si>
  <si>
    <t xml:space="preserve">1 bus     </t>
  </si>
  <si>
    <t>bus c</t>
  </si>
  <si>
    <t>Totale Km</t>
  </si>
  <si>
    <t>Legenda Istituti</t>
  </si>
  <si>
    <t>Codice</t>
  </si>
  <si>
    <t>Descrizione</t>
  </si>
  <si>
    <t>CSIS049007</t>
  </si>
  <si>
    <t>I.I.S. "LS-ITGG" Castolibero</t>
  </si>
  <si>
    <t>CSPM070003</t>
  </si>
  <si>
    <t>I.M. "T. CAMPANELLA"  - BELVEDERE MARITTIMO</t>
  </si>
  <si>
    <t>I.I.S. LC-ISA-ITA-ITT-LS-IPSIA - CETRARO</t>
  </si>
  <si>
    <t>CSPC190001</t>
  </si>
  <si>
    <t>L.C. "DA FIORE" ( RENDE )</t>
  </si>
  <si>
    <t>CSIS023003</t>
  </si>
  <si>
    <t>I.I.S. "ITCG-IPA+ITI" - DIAMANTE</t>
  </si>
  <si>
    <t>CSPS18000D</t>
  </si>
  <si>
    <t>LS. "PITAGORA" (RENDE)</t>
  </si>
  <si>
    <t>CSIS072008</t>
  </si>
  <si>
    <t>I.I.S. "ITCG-IPSIA-IPSC" - PAOLA</t>
  </si>
  <si>
    <t>CSIS07400X</t>
  </si>
  <si>
    <t>I.I. ITE "V. COSENTINO-IPAA"F.TODARO" (RENDE)</t>
  </si>
  <si>
    <t>CSPS210004</t>
  </si>
  <si>
    <t>L.S. - PAOLA</t>
  </si>
  <si>
    <t>CSRH07000Q</t>
  </si>
  <si>
    <t>I.P.S.E.O.A.  - PAOLA</t>
  </si>
  <si>
    <t>CSIS01700Q</t>
  </si>
  <si>
    <t>I.I.S. "Mancini-Tommasi" Ipseoa+Ita Cosenza</t>
  </si>
  <si>
    <t>CSPS20000D</t>
  </si>
  <si>
    <t>L.S. - SCALEA</t>
  </si>
  <si>
    <t>CSIS051007</t>
  </si>
  <si>
    <t>I.I.S. "IPSS_ITAS" Da Vinci_Nitti  Cosenza</t>
  </si>
  <si>
    <t>CSIS06900C</t>
  </si>
  <si>
    <t>I.I.S. "Pezzullo"  Cosenza</t>
  </si>
  <si>
    <t>CSIS081003</t>
  </si>
  <si>
    <t>I.I.S. "L. Della Valle"  Cosenza</t>
  </si>
  <si>
    <t>CSPC010007</t>
  </si>
  <si>
    <t>L.C. "Telesio" Cosenza</t>
  </si>
  <si>
    <t>CSPS03000G</t>
  </si>
  <si>
    <t>L.S. "Scorza" Cosenza</t>
  </si>
  <si>
    <t>CSTF01000C</t>
  </si>
  <si>
    <t>I.T.I. "Monaco" Cosenza</t>
  </si>
  <si>
    <t>CSPS020001</t>
  </si>
  <si>
    <t>L.S. "Fermi" Cosenza</t>
  </si>
  <si>
    <t>SAJ srl</t>
  </si>
  <si>
    <t>Itinerario</t>
  </si>
  <si>
    <t>Identificativo corse</t>
  </si>
  <si>
    <t>Ora corsa bis</t>
  </si>
  <si>
    <t>Note</t>
  </si>
  <si>
    <t>d</t>
  </si>
  <si>
    <t>1 c.c. feriale, nel periodo scolastico, sul percorso parziale Albidona-Trebisacce, di Km 14,400</t>
  </si>
  <si>
    <t>Albidona</t>
  </si>
  <si>
    <t>Trebisacce</t>
  </si>
  <si>
    <t>CSIS06300D - CSPS310001 -CSTD05000L</t>
  </si>
  <si>
    <t>13.00</t>
  </si>
  <si>
    <t xml:space="preserve"> + 1 h</t>
  </si>
  <si>
    <t>08.30</t>
  </si>
  <si>
    <t>1  4</t>
  </si>
  <si>
    <t>h</t>
  </si>
  <si>
    <t>1 c.c. feriale, nel periodo scolastico, sul percorso parziale Trebisacce - Francavilla Mariitima, di km. 22,600;</t>
  </si>
  <si>
    <t>Francavilla M.</t>
  </si>
  <si>
    <t>+ 1 h</t>
  </si>
  <si>
    <t>1  6</t>
  </si>
  <si>
    <t>e</t>
  </si>
  <si>
    <t>1 c.c. feriale, nel periodo scolastico , sul percorso parziale Villapiana - Trebisacce</t>
  </si>
  <si>
    <t>Villapiana</t>
  </si>
  <si>
    <t>13.00/14.00</t>
  </si>
  <si>
    <t xml:space="preserve"> +2 bus</t>
  </si>
  <si>
    <t>08.00/08.30</t>
  </si>
  <si>
    <t>a</t>
  </si>
  <si>
    <t>1 c.c. feriale, nel periodo scolastico , sul percorso intero Trebisacce-Policoro , di Km 54,400</t>
  </si>
  <si>
    <t>Policoro</t>
  </si>
  <si>
    <t>POLICORO</t>
  </si>
  <si>
    <t>c</t>
  </si>
  <si>
    <t>1 c.c. feriale, nel periodo scolastico, sul percorso parziale  Trebisacce- Stazione ferroviaria di Sibari, di km. 15,100;</t>
  </si>
  <si>
    <t>Sibari</t>
  </si>
  <si>
    <t>1 c.c feriale , nel periodo scolastico, sul percorso intero Sibari-Castrovillari , di Km 39,800</t>
  </si>
  <si>
    <t>Castrovillari</t>
  </si>
  <si>
    <t>CSIS029002- CSIS079003- CSRH010004- CSTF020003</t>
  </si>
  <si>
    <t>CSIS06300D</t>
  </si>
  <si>
    <t>I.I.S. "IPSIA- ITI"</t>
  </si>
  <si>
    <t>CSPS310001</t>
  </si>
  <si>
    <t>L.S.+SEZ. CL. ANN.</t>
  </si>
  <si>
    <t>CSTD05000L</t>
  </si>
  <si>
    <t>I.T.S. "G. FILANGIERI"</t>
  </si>
  <si>
    <t>CSIS029002</t>
  </si>
  <si>
    <t>I.I.S. "LC-ISA"</t>
  </si>
  <si>
    <t>CSIS079003</t>
  </si>
  <si>
    <t xml:space="preserve">I.I.S.  LS "E.MATTEI" </t>
  </si>
  <si>
    <t>CSRH010004</t>
  </si>
  <si>
    <t>I.P.S.E.O.A.</t>
  </si>
  <si>
    <t>CSTF020003</t>
  </si>
  <si>
    <t xml:space="preserve">I.T.I. "FERMI" </t>
  </si>
  <si>
    <t>costo giornaliero</t>
  </si>
  <si>
    <t>vaccarizzo-montalto-lucchetta-cosenza</t>
  </si>
  <si>
    <t>partenza da vaccarizzo di montalto</t>
  </si>
  <si>
    <t>A-B-C-D-E-F-G-H-I-L-M-N</t>
  </si>
  <si>
    <t>cosenza-lucchetta-montalto-vaccarizzo</t>
  </si>
  <si>
    <t>arrivo a vaccarizzo di montalto</t>
  </si>
  <si>
    <t>cosenza-campo di fieno</t>
  </si>
  <si>
    <t xml:space="preserve">incarrozza solo pianette </t>
  </si>
  <si>
    <t>1a</t>
  </si>
  <si>
    <t>s.vincenzo la costa-cosenza</t>
  </si>
  <si>
    <t>via prioli</t>
  </si>
  <si>
    <t>cosenza-s.vincenzo la costa</t>
  </si>
  <si>
    <t>lattarico-regina-cosenza</t>
  </si>
  <si>
    <t>da piretto via farneto</t>
  </si>
  <si>
    <t>rota greca-cosenza via pianette</t>
  </si>
  <si>
    <t xml:space="preserve">da piretto  </t>
  </si>
  <si>
    <t>san fili-cosenza</t>
  </si>
  <si>
    <t>cosenza-san fili</t>
  </si>
  <si>
    <t>luzzi-cosenza</t>
  </si>
  <si>
    <t>via ss19</t>
  </si>
  <si>
    <t>cosenza-luzzi</t>
  </si>
  <si>
    <t>via gidora</t>
  </si>
  <si>
    <t>grimaldi-cosenza</t>
  </si>
  <si>
    <t>via ss 18</t>
  </si>
  <si>
    <t>cosenza-grimaldi</t>
  </si>
  <si>
    <t>via ss18</t>
  </si>
  <si>
    <t>s.pietro-cosenza</t>
  </si>
  <si>
    <t>cosenza-s.pietro</t>
  </si>
  <si>
    <t>spezzano sila-cosenza</t>
  </si>
  <si>
    <t>via magli</t>
  </si>
  <si>
    <t>spezzano piccolo-cosenza</t>
  </si>
  <si>
    <t>rovito-cosenza</t>
  </si>
  <si>
    <t>via pianette di rovito</t>
  </si>
  <si>
    <t>casole bruzio-cosenza</t>
  </si>
  <si>
    <t>partenza casole (pianeta pulito)</t>
  </si>
  <si>
    <t>cosenza-rovito</t>
  </si>
  <si>
    <t>cosenza-casole bruzio</t>
  </si>
  <si>
    <t>cosenza-spezzano piccolo</t>
  </si>
  <si>
    <t>cosenza-spezzano sila</t>
  </si>
  <si>
    <t>814 ter</t>
  </si>
  <si>
    <t>via SGC 107</t>
  </si>
  <si>
    <t>aprigliano-cosenza</t>
  </si>
  <si>
    <t>partenza san rocco</t>
  </si>
  <si>
    <t>416 bis</t>
  </si>
  <si>
    <t>arrivo a san rocco</t>
  </si>
  <si>
    <t>colosimi-cosenza</t>
  </si>
  <si>
    <t>706 V</t>
  </si>
  <si>
    <t>partenza da tre arie</t>
  </si>
  <si>
    <t>cosenza-colosimi</t>
  </si>
  <si>
    <t>709 V</t>
  </si>
  <si>
    <t>arrivo a tre arie</t>
  </si>
  <si>
    <t>camigliatello-moccone-cosenza</t>
  </si>
  <si>
    <t>803 bis</t>
  </si>
  <si>
    <t>cosenza-camigliatello-moccone</t>
  </si>
  <si>
    <t>814 bis</t>
  </si>
  <si>
    <t>parenti-rogliano-piano lago-cosenza</t>
  </si>
  <si>
    <t>via autostrada</t>
  </si>
  <si>
    <t>1b</t>
  </si>
  <si>
    <t>rogliano-piano lago-cosenza</t>
  </si>
  <si>
    <t>208 IV</t>
  </si>
  <si>
    <t>1c</t>
  </si>
  <si>
    <t>cosenza-piano lago-rogliano</t>
  </si>
  <si>
    <t>207 V</t>
  </si>
  <si>
    <t>cosenza-piano lago-rogliano-parenti</t>
  </si>
  <si>
    <t>sost. TR</t>
  </si>
  <si>
    <t xml:space="preserve">Rogliano - Cosenza </t>
  </si>
  <si>
    <t>Cosenza - Rogliano</t>
  </si>
  <si>
    <t>Cosenza - Aprigliano</t>
  </si>
  <si>
    <t xml:space="preserve">Piane Crati - Cosenza </t>
  </si>
  <si>
    <t xml:space="preserve">Cosenza - Piane Crati </t>
  </si>
  <si>
    <t>programma zione suklla base del dato storico sui mezzi ridotti al 75%</t>
  </si>
  <si>
    <t>riempimento dei mezzi del 50% dei posti omologati</t>
  </si>
  <si>
    <t>ciclicità delle corse urbane per le quali nella maggior parte dei casi non necessantano di servizi aggiuntivi, fermo restando che gli orari dovreanno essere tarati all'aingresso del primo e del secondo scaglione</t>
  </si>
  <si>
    <t>Fase di testing di 10 giorni per dare effettivamente la programma zione rispetto allo scaglionamento ed alla frequeza nelle classi di quegli alunni trasportati con lo stesso mezzo</t>
  </si>
  <si>
    <t xml:space="preserve">Costo compleesivo giornaliero dell'operazione: </t>
  </si>
  <si>
    <t>Criteri</t>
  </si>
  <si>
    <t>Modalità operativi</t>
  </si>
  <si>
    <t>Costo giornaliero x provincia</t>
  </si>
  <si>
    <t>Scaglionmanto (utilizzo dello stesso mezzo e stesso autista x ottimizzare i costi che non deve essere otto le 2 ore</t>
  </si>
  <si>
    <t>Totale x provincia CS</t>
  </si>
  <si>
    <t>N. 1 coppia di corse aggiuntiva  sulla linea 57A, tratta Campana - Mandatoriccio- Cariati,  per una  percorrenza totale di km 60.4 (30.2 x 2)</t>
  </si>
  <si>
    <t>N. 1 coppie di corse aggiuntive sulla linea 58A, tratta Cariati – Mandatoriccio- Calopezzati-Crosia- Rossano,   per una  percorrenza totale di km 75.2  (37.6 x 2 )</t>
  </si>
  <si>
    <t>San Marco Argentano – Mongrassano – Cervicati – Torano – Montalto Uffugo - Rende – Cosenza a/r</t>
  </si>
  <si>
    <t>San Marco Argentano – Roggiano Gravina – Tarsia a/r</t>
  </si>
  <si>
    <t>Cerzeto – Torano Castello – Mongrassano – San Marco Argentano – Castrovillari a/r</t>
  </si>
  <si>
    <t>Rotonda – Mormanno – Morano Calabro – Castrovillari a/r</t>
  </si>
  <si>
    <t>Rose – Castiglione Cosentino – Rende – Cosenza a/r</t>
  </si>
  <si>
    <t xml:space="preserve">San Donato di Ninea – Altomonte – Castrovillari a/r </t>
  </si>
  <si>
    <t xml:space="preserve">San Donato di Ninea – Altomonte – San Lorenzo del Vallo – Rende – Cosenza   a/r </t>
  </si>
  <si>
    <t>Acquaformosa – Lungro – Firmo – Altomonte – Rende – Cosenza a/r</t>
  </si>
  <si>
    <t xml:space="preserve">Altomonte – Castrovillari a/r </t>
  </si>
  <si>
    <t>Scalea – San Domenico di Talao – Papasidero – Mormanno – Morano Calabro – Castrovillari a/r</t>
  </si>
  <si>
    <t>Marano Principato – Cerisano – Mendicino – Cosenza a/r</t>
  </si>
  <si>
    <t>Cerisano – Cosenza – San Fili – Paola – Fuscaldo – Acquappesa a/r</t>
  </si>
  <si>
    <t>Amantea – Belmonte Calabro – Longobardi – Fiumefreddo Bruzio – San Lucido – Paola a/r</t>
  </si>
  <si>
    <t>SCUOLE SERVITE</t>
  </si>
  <si>
    <r>
      <rPr>
        <b/>
        <sz val="10"/>
        <color rgb="FFFF0000"/>
        <rFont val="Arial"/>
        <family val="2"/>
        <charset val="1"/>
      </rPr>
      <t xml:space="preserve">Istituti Rende: </t>
    </r>
    <r>
      <rPr>
        <sz val="10"/>
        <rFont val="Arial"/>
        <family val="2"/>
        <charset val="1"/>
      </rPr>
      <t xml:space="preserve">  </t>
    </r>
    <r>
      <rPr>
        <sz val="9"/>
        <rFont val="Arial"/>
        <family val="2"/>
        <charset val="1"/>
      </rPr>
      <t xml:space="preserve">CSIS07400X, </t>
    </r>
    <r>
      <rPr>
        <sz val="10"/>
        <rFont val="Arial"/>
        <family val="2"/>
        <charset val="1"/>
      </rPr>
      <t xml:space="preserve"> </t>
    </r>
    <r>
      <rPr>
        <sz val="9"/>
        <rFont val="Arial"/>
        <family val="2"/>
        <charset val="1"/>
      </rPr>
      <t xml:space="preserve">CSPC190001, </t>
    </r>
    <r>
      <rPr>
        <sz val="10"/>
        <rFont val="Arial"/>
        <family val="2"/>
        <charset val="1"/>
      </rPr>
      <t xml:space="preserve"> </t>
    </r>
    <r>
      <rPr>
        <sz val="9"/>
        <rFont val="Arial"/>
        <family val="2"/>
        <charset val="1"/>
      </rPr>
      <t>CSPS18000D</t>
    </r>
    <r>
      <rPr>
        <sz val="10"/>
        <rFont val="Arial"/>
        <family val="2"/>
        <charset val="1"/>
      </rPr>
      <t xml:space="preserve">                                            </t>
    </r>
    <r>
      <rPr>
        <b/>
        <sz val="10"/>
        <color rgb="FFFF0000"/>
        <rFont val="Arial"/>
        <family val="2"/>
        <charset val="1"/>
      </rPr>
      <t>Istituti Castrolibero:</t>
    </r>
    <r>
      <rPr>
        <sz val="10"/>
        <rFont val="Arial"/>
        <family val="2"/>
        <charset val="1"/>
      </rPr>
      <t xml:space="preserve"> </t>
    </r>
    <r>
      <rPr>
        <sz val="9"/>
        <rFont val="Arial"/>
        <family val="2"/>
        <charset val="1"/>
      </rPr>
      <t xml:space="preserve">CSIS049007                            </t>
    </r>
    <r>
      <rPr>
        <b/>
        <sz val="10"/>
        <color rgb="FFFF0000"/>
        <rFont val="Arial"/>
        <family val="2"/>
        <charset val="1"/>
      </rPr>
      <t xml:space="preserve">Istituti Cosenza:  </t>
    </r>
    <r>
      <rPr>
        <sz val="9"/>
        <color rgb="FF000000"/>
        <rFont val="Arial"/>
        <family val="2"/>
        <charset val="1"/>
      </rPr>
      <t xml:space="preserve">CSIS01700Q, CSIS051007, CSIS06900C, CSPS03000G, CSTF01000C, CSPS020001, CSTL069015, </t>
    </r>
    <r>
      <rPr>
        <sz val="10"/>
        <color rgb="FF000000"/>
        <rFont val="Arial"/>
        <family val="2"/>
        <charset val="1"/>
      </rPr>
      <t xml:space="preserve">CSRI07301Q, </t>
    </r>
    <r>
      <rPr>
        <sz val="9"/>
        <color rgb="FF000000"/>
        <rFont val="Arial"/>
        <family val="2"/>
        <charset val="1"/>
      </rPr>
      <t>CSPC010007, CSIS081003</t>
    </r>
  </si>
  <si>
    <r>
      <rPr>
        <b/>
        <sz val="10"/>
        <color rgb="FFFF0000"/>
        <rFont val="Arial"/>
        <family val="2"/>
        <charset val="1"/>
      </rPr>
      <t>Istituti San Marco Argentano:</t>
    </r>
    <r>
      <rPr>
        <sz val="10"/>
        <rFont val="Arial"/>
        <family val="2"/>
        <charset val="1"/>
      </rPr>
      <t xml:space="preserve"> CSPC067025, CSTD067013, CSMM8AE011                              </t>
    </r>
    <r>
      <rPr>
        <b/>
        <sz val="10"/>
        <color rgb="FFFF0000"/>
        <rFont val="Arial"/>
        <family val="2"/>
        <charset val="1"/>
      </rPr>
      <t xml:space="preserve">Istituti Roggiano Gravina:  </t>
    </r>
    <r>
      <rPr>
        <sz val="10"/>
        <color rgb="FF000000"/>
        <rFont val="Arial"/>
        <family val="2"/>
        <charset val="1"/>
      </rPr>
      <t xml:space="preserve">CSPS02701R, CSTF02702X  </t>
    </r>
  </si>
  <si>
    <r>
      <rPr>
        <b/>
        <sz val="10"/>
        <color rgb="FFFF0000"/>
        <rFont val="Arial"/>
        <family val="2"/>
        <charset val="1"/>
      </rPr>
      <t>Istituti Castrovillari:</t>
    </r>
    <r>
      <rPr>
        <sz val="10"/>
        <rFont val="Arial"/>
        <family val="2"/>
        <charset val="1"/>
      </rPr>
      <t xml:space="preserve"> CSPC029019, CSPS07901D, CSRC029011,CSRH010004, CSRI02901N,CSSD02901V,CSTD079019, CSTF020003,CSTL07901Q    </t>
    </r>
  </si>
</sst>
</file>

<file path=xl/styles.xml><?xml version="1.0" encoding="utf-8"?>
<styleSheet xmlns="http://schemas.openxmlformats.org/spreadsheetml/2006/main">
  <numFmts count="11">
    <numFmt numFmtId="44" formatCode="_-* #,##0.00\ &quot;€&quot;_-;\-* #,##0.00\ &quot;€&quot;_-;_-* &quot;-&quot;??\ &quot;€&quot;_-;_-@_-"/>
    <numFmt numFmtId="164" formatCode="_-* #,##0_-;\-* #,##0_-;_-* &quot;-&quot;_-;_-@_-"/>
    <numFmt numFmtId="165" formatCode="_-* #,##0.00_-;\-* #,##0.00_-;_-* &quot;-&quot;??_-;_-@_-"/>
    <numFmt numFmtId="166" formatCode="0.000"/>
    <numFmt numFmtId="167" formatCode="#,##0.00\ &quot;€&quot;"/>
    <numFmt numFmtId="168" formatCode="#,##0.000"/>
    <numFmt numFmtId="169" formatCode="[$€-410]\ * #,##0.00\ ;\-[$€-410]\ * #,##0.00\ ;[$€-410]\ * \-#\ "/>
    <numFmt numFmtId="170" formatCode="_-* #,##0.0_-;\-* #,##0.0_-;_-* &quot;-&quot;??_-;_-@_-"/>
    <numFmt numFmtId="171" formatCode="_-* #,##0.0_-;\-* #,##0.0_-;_-* &quot;-&quot;_-;_-@_-"/>
    <numFmt numFmtId="172" formatCode="#,##0.000\ &quot;€&quot;"/>
    <numFmt numFmtId="173" formatCode="[$€-2]\ #,##0.00;[Red]\-[$€-2]\ #,##0.00"/>
  </numFmts>
  <fonts count="39">
    <font>
      <sz val="11"/>
      <color theme="1"/>
      <name val="Calibri"/>
      <family val="2"/>
      <scheme val="minor"/>
    </font>
    <font>
      <b/>
      <sz val="11"/>
      <color theme="1"/>
      <name val="Calibri"/>
      <family val="2"/>
      <scheme val="minor"/>
    </font>
    <font>
      <sz val="11"/>
      <color rgb="FF006100"/>
      <name val="Calibri"/>
      <family val="2"/>
      <scheme val="minor"/>
    </font>
    <font>
      <b/>
      <sz val="11"/>
      <name val="Calibri"/>
      <family val="2"/>
      <scheme val="minor"/>
    </font>
    <font>
      <sz val="11"/>
      <name val="Calibri"/>
      <family val="2"/>
      <scheme val="minor"/>
    </font>
    <font>
      <sz val="12"/>
      <color theme="1"/>
      <name val="Calibri"/>
      <family val="2"/>
      <scheme val="minor"/>
    </font>
    <font>
      <sz val="10"/>
      <name val="Arial"/>
      <family val="2"/>
    </font>
    <font>
      <b/>
      <sz val="10"/>
      <name val="Arial"/>
      <family val="2"/>
    </font>
    <font>
      <sz val="14"/>
      <color theme="1"/>
      <name val="Calibri"/>
      <family val="2"/>
      <scheme val="minor"/>
    </font>
    <font>
      <b/>
      <sz val="11"/>
      <color theme="1"/>
      <name val="Arial"/>
      <family val="2"/>
    </font>
    <font>
      <b/>
      <sz val="11"/>
      <color rgb="FFFF0000"/>
      <name val="Calibri"/>
      <family val="2"/>
      <scheme val="minor"/>
    </font>
    <font>
      <b/>
      <sz val="10"/>
      <color rgb="FFFF0000"/>
      <name val="Arial"/>
      <family val="2"/>
    </font>
    <font>
      <sz val="18"/>
      <color theme="1"/>
      <name val="Calibri"/>
      <family val="2"/>
      <scheme val="minor"/>
    </font>
    <font>
      <b/>
      <sz val="16"/>
      <color theme="1"/>
      <name val="Times New Roman"/>
      <family val="1"/>
    </font>
    <font>
      <sz val="12"/>
      <color theme="1"/>
      <name val="Times New Roman"/>
      <family val="1"/>
    </font>
    <font>
      <sz val="16"/>
      <color theme="1"/>
      <name val="Times New Roman"/>
      <family val="1"/>
    </font>
    <font>
      <b/>
      <sz val="12"/>
      <color theme="1"/>
      <name val="Times New Roman"/>
      <family val="1"/>
    </font>
    <font>
      <sz val="10"/>
      <name val="Calibri"/>
      <family val="2"/>
      <scheme val="minor"/>
    </font>
    <font>
      <sz val="11"/>
      <color rgb="FF000000"/>
      <name val="Calibri"/>
      <family val="2"/>
    </font>
    <font>
      <b/>
      <sz val="20"/>
      <name val="Arial"/>
      <family val="2"/>
    </font>
    <font>
      <b/>
      <i/>
      <sz val="10"/>
      <name val="Arial"/>
      <family val="2"/>
    </font>
    <font>
      <b/>
      <i/>
      <sz val="13"/>
      <color rgb="FFFF0000"/>
      <name val="Arial"/>
      <family val="2"/>
    </font>
    <font>
      <sz val="8"/>
      <name val="Arial"/>
      <family val="2"/>
    </font>
    <font>
      <sz val="10"/>
      <color theme="1"/>
      <name val="Arial"/>
      <family val="2"/>
    </font>
    <font>
      <sz val="10"/>
      <color indexed="8"/>
      <name val="Arial"/>
      <family val="2"/>
    </font>
    <font>
      <sz val="13"/>
      <color rgb="FFFF0000"/>
      <name val="Arial"/>
      <family val="2"/>
    </font>
    <font>
      <b/>
      <sz val="13"/>
      <color rgb="FFFF0000"/>
      <name val="Arial"/>
      <family val="2"/>
    </font>
    <font>
      <sz val="9"/>
      <name val="Arial"/>
      <family val="2"/>
    </font>
    <font>
      <sz val="9"/>
      <color theme="1"/>
      <name val="Arial"/>
      <family val="2"/>
    </font>
    <font>
      <b/>
      <sz val="12"/>
      <color rgb="FFFF0000"/>
      <name val="Arial"/>
      <family val="2"/>
    </font>
    <font>
      <sz val="12"/>
      <color rgb="FF000000"/>
      <name val="Calibri"/>
      <family val="2"/>
      <scheme val="minor"/>
    </font>
    <font>
      <sz val="10"/>
      <name val="Arial"/>
      <family val="2"/>
      <charset val="1"/>
    </font>
    <font>
      <sz val="10"/>
      <name val="Calibri"/>
      <family val="2"/>
      <charset val="1"/>
    </font>
    <font>
      <sz val="11"/>
      <name val="Calibri"/>
      <family val="2"/>
      <charset val="1"/>
    </font>
    <font>
      <b/>
      <sz val="10"/>
      <name val="Arial"/>
      <family val="2"/>
      <charset val="1"/>
    </font>
    <font>
      <sz val="9"/>
      <name val="Arial"/>
      <family val="2"/>
      <charset val="1"/>
    </font>
    <font>
      <sz val="10"/>
      <color rgb="FF000000"/>
      <name val="Arial"/>
      <family val="2"/>
      <charset val="1"/>
    </font>
    <font>
      <b/>
      <sz val="10"/>
      <color rgb="FFFF0000"/>
      <name val="Arial"/>
      <family val="2"/>
      <charset val="1"/>
    </font>
    <font>
      <sz val="9"/>
      <color rgb="FF000000"/>
      <name val="Arial"/>
      <family val="2"/>
      <charset val="1"/>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9"/>
        <bgColor indexed="64"/>
      </patternFill>
    </fill>
    <fill>
      <patternFill patternType="solid">
        <fgColor rgb="FFFFFF00"/>
        <bgColor rgb="FFFFFF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8">
    <xf numFmtId="0" fontId="0" fillId="0" borderId="0"/>
    <xf numFmtId="0" fontId="2" fillId="2" borderId="0" applyNumberFormat="0" applyBorder="0" applyAlignment="0" applyProtection="0"/>
    <xf numFmtId="0" fontId="6" fillId="0" borderId="0"/>
    <xf numFmtId="169" fontId="18" fillId="0" borderId="0" applyBorder="0" applyProtection="0"/>
    <xf numFmtId="0" fontId="6" fillId="0" borderId="0"/>
    <xf numFmtId="165" fontId="6" fillId="0" borderId="0" applyFont="0" applyFill="0" applyBorder="0" applyAlignment="0" applyProtection="0"/>
    <xf numFmtId="164" fontId="6" fillId="0" borderId="0" applyFont="0" applyFill="0" applyBorder="0" applyAlignment="0" applyProtection="0"/>
    <xf numFmtId="0" fontId="24" fillId="0" borderId="0"/>
  </cellStyleXfs>
  <cellXfs count="30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6"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xf>
    <xf numFmtId="0" fontId="2" fillId="3" borderId="0" xfId="1" applyFill="1" applyBorder="1"/>
    <xf numFmtId="0" fontId="0" fillId="0" borderId="1" xfId="0" applyBorder="1"/>
    <xf numFmtId="0" fontId="3" fillId="3" borderId="1" xfId="0" applyFont="1" applyFill="1" applyBorder="1" applyAlignment="1">
      <alignment horizontal="center" vertical="center"/>
    </xf>
    <xf numFmtId="0" fontId="4" fillId="3" borderId="1" xfId="1"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20" fontId="4" fillId="3" borderId="1" xfId="1" applyNumberFormat="1" applyFont="1" applyFill="1" applyBorder="1" applyAlignment="1">
      <alignment horizontal="center" vertical="center"/>
    </xf>
    <xf numFmtId="0" fontId="4" fillId="3" borderId="0" xfId="0" applyFont="1" applyFill="1"/>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0" fillId="0" borderId="0" xfId="0" applyAlignment="1">
      <alignment vertical="center"/>
    </xf>
    <xf numFmtId="0" fontId="0" fillId="4" borderId="1" xfId="0" applyFill="1" applyBorder="1"/>
    <xf numFmtId="0" fontId="0" fillId="0" borderId="1" xfId="0" applyBorder="1" applyAlignment="1">
      <alignment vertical="center"/>
    </xf>
    <xf numFmtId="0" fontId="0" fillId="0" borderId="5" xfId="0" applyBorder="1" applyAlignment="1">
      <alignment horizontal="right"/>
    </xf>
    <xf numFmtId="0" fontId="1" fillId="0" borderId="6"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6" fontId="7" fillId="0" borderId="1" xfId="2" applyNumberFormat="1" applyFont="1" applyBorder="1" applyAlignment="1">
      <alignment horizontal="center"/>
    </xf>
    <xf numFmtId="20" fontId="5" fillId="0" borderId="1" xfId="0" applyNumberFormat="1" applyFont="1" applyBorder="1" applyAlignment="1">
      <alignment horizontal="center" vertical="center"/>
    </xf>
    <xf numFmtId="0" fontId="5" fillId="0" borderId="1" xfId="0" applyFont="1" applyBorder="1" applyAlignment="1">
      <alignment vertical="center"/>
    </xf>
    <xf numFmtId="0" fontId="8" fillId="0" borderId="0" xfId="0" applyFont="1" applyAlignment="1">
      <alignment horizontal="center" vertical="center"/>
    </xf>
    <xf numFmtId="0" fontId="5" fillId="0" borderId="1" xfId="0" applyFont="1" applyBorder="1" applyAlignment="1">
      <alignment horizontal="center"/>
    </xf>
    <xf numFmtId="0" fontId="9" fillId="0" borderId="9" xfId="0" applyFont="1" applyBorder="1" applyAlignment="1">
      <alignment horizontal="center" vertical="center"/>
    </xf>
    <xf numFmtId="166" fontId="10" fillId="0" borderId="10" xfId="0" applyNumberFormat="1" applyFont="1" applyBorder="1" applyAlignment="1">
      <alignment horizontal="center" vertical="center"/>
    </xf>
    <xf numFmtId="20" fontId="0" fillId="0" borderId="1" xfId="0" applyNumberFormat="1" applyBorder="1"/>
    <xf numFmtId="166" fontId="11" fillId="0" borderId="1" xfId="2"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66" fontId="7" fillId="0" borderId="0" xfId="2" applyNumberFormat="1" applyFont="1" applyAlignment="1">
      <alignment horizontal="center"/>
    </xf>
    <xf numFmtId="20" fontId="0" fillId="0" borderId="0" xfId="0" applyNumberFormat="1"/>
    <xf numFmtId="0" fontId="5" fillId="0" borderId="0" xfId="0" applyFont="1" applyAlignment="1">
      <alignment vertical="center"/>
    </xf>
    <xf numFmtId="0" fontId="8" fillId="0" borderId="0" xfId="0" applyFont="1" applyAlignment="1">
      <alignment vertical="center"/>
    </xf>
    <xf numFmtId="49" fontId="5" fillId="0" borderId="0" xfId="0" applyNumberFormat="1" applyFont="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3" fillId="5" borderId="11" xfId="0" applyFont="1" applyFill="1" applyBorder="1" applyAlignment="1">
      <alignment horizontal="center"/>
    </xf>
    <xf numFmtId="0" fontId="13" fillId="5" borderId="12" xfId="0" applyFont="1" applyFill="1" applyBorder="1" applyAlignment="1">
      <alignment horizontal="center"/>
    </xf>
    <xf numFmtId="3" fontId="13" fillId="5" borderId="12" xfId="0" applyNumberFormat="1" applyFont="1" applyFill="1" applyBorder="1" applyAlignment="1">
      <alignment horizontal="center"/>
    </xf>
    <xf numFmtId="0" fontId="13" fillId="5" borderId="13" xfId="0" applyFont="1" applyFill="1" applyBorder="1" applyAlignment="1">
      <alignment horizontal="center" wrapText="1"/>
    </xf>
    <xf numFmtId="0" fontId="14" fillId="0" borderId="0" xfId="0" applyFont="1"/>
    <xf numFmtId="0" fontId="15" fillId="6" borderId="14" xfId="0" applyFont="1" applyFill="1" applyBorder="1"/>
    <xf numFmtId="0" fontId="15" fillId="6" borderId="15" xfId="0" applyFont="1" applyFill="1" applyBorder="1"/>
    <xf numFmtId="0" fontId="13" fillId="6" borderId="16" xfId="0" applyFont="1" applyFill="1" applyBorder="1"/>
    <xf numFmtId="0" fontId="15" fillId="7" borderId="14" xfId="0" applyFont="1" applyFill="1" applyBorder="1" applyAlignment="1">
      <alignment wrapText="1"/>
    </xf>
    <xf numFmtId="0" fontId="15" fillId="7" borderId="15" xfId="0" applyFont="1" applyFill="1" applyBorder="1"/>
    <xf numFmtId="0" fontId="13" fillId="7" borderId="16" xfId="0" applyFont="1" applyFill="1" applyBorder="1"/>
    <xf numFmtId="44" fontId="0" fillId="0" borderId="0" xfId="0" applyNumberFormat="1"/>
    <xf numFmtId="44" fontId="14" fillId="0" borderId="0" xfId="0" applyNumberFormat="1" applyFont="1"/>
    <xf numFmtId="44" fontId="16" fillId="4" borderId="0" xfId="0" applyNumberFormat="1" applyFont="1" applyFill="1"/>
    <xf numFmtId="0" fontId="16" fillId="4" borderId="0" xfId="0" applyFont="1" applyFill="1"/>
    <xf numFmtId="167" fontId="0" fillId="0" borderId="0" xfId="0" applyNumberFormat="1"/>
    <xf numFmtId="167" fontId="1" fillId="4" borderId="0" xfId="0" applyNumberFormat="1" applyFont="1" applyFill="1"/>
    <xf numFmtId="0" fontId="1" fillId="4" borderId="0" xfId="0" applyFont="1" applyFill="1"/>
    <xf numFmtId="0" fontId="17" fillId="0" borderId="0" xfId="2" applyFont="1"/>
    <xf numFmtId="0" fontId="6" fillId="0" borderId="0" xfId="2"/>
    <xf numFmtId="0" fontId="4" fillId="0" borderId="0" xfId="2" applyFont="1"/>
    <xf numFmtId="168" fontId="4" fillId="0" borderId="0" xfId="2" applyNumberFormat="1" applyFont="1"/>
    <xf numFmtId="168" fontId="4" fillId="0" borderId="0" xfId="2" applyNumberFormat="1" applyFont="1" applyAlignment="1">
      <alignment horizontal="center"/>
    </xf>
    <xf numFmtId="0" fontId="4" fillId="0" borderId="0" xfId="2" quotePrefix="1" applyFont="1"/>
    <xf numFmtId="167" fontId="17" fillId="0" borderId="0" xfId="2" applyNumberFormat="1" applyFont="1"/>
    <xf numFmtId="167" fontId="4" fillId="0" borderId="0" xfId="2" applyNumberFormat="1" applyFont="1"/>
    <xf numFmtId="0" fontId="3" fillId="0" borderId="0" xfId="2" applyFont="1"/>
    <xf numFmtId="167" fontId="6" fillId="0" borderId="0" xfId="2" applyNumberFormat="1"/>
    <xf numFmtId="167" fontId="3" fillId="4" borderId="0" xfId="2" applyNumberFormat="1" applyFont="1" applyFill="1"/>
    <xf numFmtId="0" fontId="19" fillId="0" borderId="0" xfId="4" applyFont="1"/>
    <xf numFmtId="0" fontId="6" fillId="0" borderId="0" xfId="4"/>
    <xf numFmtId="0" fontId="6" fillId="0" borderId="0" xfId="4" applyAlignment="1">
      <alignment vertical="center"/>
    </xf>
    <xf numFmtId="0" fontId="6" fillId="0" borderId="0" xfId="4" applyAlignment="1">
      <alignment horizontal="center"/>
    </xf>
    <xf numFmtId="0" fontId="20" fillId="0" borderId="0" xfId="4" applyFont="1"/>
    <xf numFmtId="0" fontId="21" fillId="0" borderId="0" xfId="4" applyFont="1"/>
    <xf numFmtId="0" fontId="7" fillId="0" borderId="1" xfId="4" applyFont="1" applyBorder="1" applyAlignment="1">
      <alignment horizontal="center" vertical="center" wrapText="1"/>
    </xf>
    <xf numFmtId="49" fontId="7" fillId="0" borderId="1" xfId="4" applyNumberFormat="1" applyFont="1" applyBorder="1" applyAlignment="1">
      <alignment horizontal="center" vertical="center" textRotation="90"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textRotation="90" wrapText="1"/>
    </xf>
    <xf numFmtId="49" fontId="7" fillId="4" borderId="1" xfId="4" applyNumberFormat="1" applyFont="1" applyFill="1" applyBorder="1" applyAlignment="1">
      <alignment vertical="center" textRotation="90" wrapText="1"/>
    </xf>
    <xf numFmtId="0" fontId="0" fillId="0" borderId="1" xfId="4" applyFont="1" applyBorder="1" applyAlignment="1">
      <alignment horizontal="center"/>
    </xf>
    <xf numFmtId="0" fontId="0" fillId="0" borderId="0" xfId="4" applyFont="1"/>
    <xf numFmtId="0" fontId="6" fillId="0" borderId="17" xfId="4" applyBorder="1" applyAlignment="1">
      <alignment horizontal="center" vertical="center" wrapText="1"/>
    </xf>
    <xf numFmtId="0" fontId="6" fillId="0" borderId="17" xfId="4" applyBorder="1" applyAlignment="1">
      <alignment horizontal="center" vertical="center" wrapText="1" shrinkToFit="1"/>
    </xf>
    <xf numFmtId="0" fontId="22" fillId="0" borderId="17" xfId="4" applyFont="1" applyBorder="1" applyAlignment="1">
      <alignment horizontal="center" vertical="center" wrapText="1" shrinkToFit="1"/>
    </xf>
    <xf numFmtId="0" fontId="22" fillId="0" borderId="17" xfId="4" applyFont="1" applyBorder="1" applyAlignment="1">
      <alignment vertical="top" wrapText="1" shrinkToFit="1"/>
    </xf>
    <xf numFmtId="170" fontId="6" fillId="0" borderId="17" xfId="5" applyNumberFormat="1" applyBorder="1" applyAlignment="1">
      <alignment horizontal="center" vertical="center" wrapText="1"/>
    </xf>
    <xf numFmtId="164" fontId="6" fillId="0" borderId="17" xfId="6" applyBorder="1" applyAlignment="1">
      <alignment vertical="center" wrapText="1"/>
    </xf>
    <xf numFmtId="20" fontId="22" fillId="0" borderId="17" xfId="6" applyNumberFormat="1" applyFont="1" applyBorder="1" applyAlignment="1">
      <alignment horizontal="center" vertical="center" wrapText="1"/>
    </xf>
    <xf numFmtId="164" fontId="22" fillId="0" borderId="17" xfId="6" applyFont="1" applyBorder="1" applyAlignment="1">
      <alignment vertical="center" wrapText="1"/>
    </xf>
    <xf numFmtId="164" fontId="22" fillId="0" borderId="17" xfId="6" applyFont="1" applyBorder="1" applyAlignment="1">
      <alignment horizontal="center" vertical="center" wrapText="1"/>
    </xf>
    <xf numFmtId="20" fontId="6" fillId="0" borderId="1" xfId="4" applyNumberFormat="1" applyBorder="1" applyAlignment="1">
      <alignment horizontal="center"/>
    </xf>
    <xf numFmtId="0" fontId="7" fillId="0" borderId="1" xfId="4" applyFont="1" applyBorder="1" applyAlignment="1">
      <alignment horizontal="center"/>
    </xf>
    <xf numFmtId="0" fontId="6" fillId="0" borderId="1" xfId="4" applyBorder="1" applyAlignment="1">
      <alignment horizontal="center"/>
    </xf>
    <xf numFmtId="0" fontId="6" fillId="0" borderId="19" xfId="4" applyBorder="1" applyAlignment="1">
      <alignment horizontal="center" vertical="center" wrapText="1"/>
    </xf>
    <xf numFmtId="0" fontId="6" fillId="0" borderId="19" xfId="4" applyBorder="1" applyAlignment="1">
      <alignment horizontal="center" vertical="center" wrapText="1" shrinkToFit="1"/>
    </xf>
    <xf numFmtId="0" fontId="22" fillId="0" borderId="19" xfId="4" applyFont="1" applyBorder="1" applyAlignment="1">
      <alignment horizontal="center" vertical="center" wrapText="1" shrinkToFit="1"/>
    </xf>
    <xf numFmtId="0" fontId="22" fillId="0" borderId="19" xfId="4" applyFont="1" applyBorder="1" applyAlignment="1">
      <alignment vertical="top" wrapText="1" shrinkToFit="1"/>
    </xf>
    <xf numFmtId="170" fontId="6" fillId="0" borderId="19" xfId="5" applyNumberFormat="1" applyBorder="1" applyAlignment="1">
      <alignment horizontal="center" vertical="center" wrapText="1"/>
    </xf>
    <xf numFmtId="164" fontId="6" fillId="0" borderId="19" xfId="6" applyBorder="1" applyAlignment="1">
      <alignment vertical="center" wrapText="1"/>
    </xf>
    <xf numFmtId="20" fontId="22" fillId="0" borderId="19" xfId="6" applyNumberFormat="1" applyFont="1" applyBorder="1" applyAlignment="1">
      <alignment horizontal="center" vertical="center" wrapText="1"/>
    </xf>
    <xf numFmtId="164" fontId="22" fillId="0" borderId="19" xfId="6" applyFont="1" applyBorder="1" applyAlignment="1">
      <alignment vertical="center" wrapText="1"/>
    </xf>
    <xf numFmtId="164" fontId="22" fillId="0" borderId="19" xfId="6" applyFont="1" applyBorder="1" applyAlignment="1">
      <alignment horizontal="center" vertical="center" wrapText="1"/>
    </xf>
    <xf numFmtId="0" fontId="6" fillId="8" borderId="19" xfId="4" applyFill="1" applyBorder="1" applyAlignment="1">
      <alignment horizontal="center" vertical="center" wrapText="1"/>
    </xf>
    <xf numFmtId="0" fontId="6" fillId="8" borderId="19" xfId="4" applyFill="1" applyBorder="1" applyAlignment="1">
      <alignment horizontal="center" vertical="center" wrapText="1" shrinkToFit="1"/>
    </xf>
    <xf numFmtId="0" fontId="22" fillId="8" borderId="19" xfId="4" applyFont="1" applyFill="1" applyBorder="1" applyAlignment="1">
      <alignment horizontal="center" vertical="center" wrapText="1" shrinkToFit="1"/>
    </xf>
    <xf numFmtId="0" fontId="22" fillId="8" borderId="19" xfId="4" applyFont="1" applyFill="1" applyBorder="1" applyAlignment="1">
      <alignment vertical="top" wrapText="1" shrinkToFit="1"/>
    </xf>
    <xf numFmtId="170" fontId="6" fillId="8" borderId="19" xfId="5" applyNumberFormat="1" applyFill="1" applyBorder="1" applyAlignment="1">
      <alignment horizontal="center" vertical="center" wrapText="1"/>
    </xf>
    <xf numFmtId="164" fontId="6" fillId="8" borderId="19" xfId="6" applyFill="1" applyBorder="1" applyAlignment="1">
      <alignment vertical="center" wrapText="1"/>
    </xf>
    <xf numFmtId="164" fontId="22" fillId="8" borderId="19" xfId="6" applyFont="1" applyFill="1" applyBorder="1" applyAlignment="1">
      <alignment horizontal="center" vertical="center" wrapText="1"/>
    </xf>
    <xf numFmtId="164" fontId="22" fillId="8" borderId="19" xfId="6" quotePrefix="1" applyFont="1" applyFill="1" applyBorder="1" applyAlignment="1">
      <alignment horizontal="center" vertical="center" wrapText="1"/>
    </xf>
    <xf numFmtId="20" fontId="22" fillId="8" borderId="19" xfId="6" applyNumberFormat="1" applyFont="1" applyFill="1" applyBorder="1" applyAlignment="1">
      <alignment horizontal="center" vertical="center" wrapText="1"/>
    </xf>
    <xf numFmtId="164" fontId="22" fillId="0" borderId="19" xfId="6" quotePrefix="1" applyFont="1" applyBorder="1" applyAlignment="1">
      <alignment horizontal="center" vertical="center" wrapText="1"/>
    </xf>
    <xf numFmtId="20" fontId="0" fillId="0" borderId="1" xfId="4" applyNumberFormat="1" applyFont="1" applyBorder="1" applyAlignment="1">
      <alignment horizontal="center"/>
    </xf>
    <xf numFmtId="20" fontId="6" fillId="0" borderId="1" xfId="4" applyNumberFormat="1" applyBorder="1" applyAlignment="1">
      <alignment horizontal="center" vertical="center"/>
    </xf>
    <xf numFmtId="0" fontId="6" fillId="0" borderId="21" xfId="4" applyBorder="1" applyAlignment="1">
      <alignment horizontal="center" vertical="center" wrapText="1"/>
    </xf>
    <xf numFmtId="0" fontId="6" fillId="0" borderId="21" xfId="4" applyBorder="1" applyAlignment="1">
      <alignment horizontal="center" vertical="center" wrapText="1" shrinkToFit="1"/>
    </xf>
    <xf numFmtId="0" fontId="22" fillId="0" borderId="21" xfId="4" applyFont="1" applyBorder="1" applyAlignment="1">
      <alignment horizontal="center" vertical="center" wrapText="1" shrinkToFit="1"/>
    </xf>
    <xf numFmtId="0" fontId="22" fillId="0" borderId="21" xfId="4" applyFont="1" applyBorder="1" applyAlignment="1">
      <alignment vertical="top" wrapText="1" shrinkToFit="1"/>
    </xf>
    <xf numFmtId="170" fontId="6" fillId="0" borderId="21" xfId="5" applyNumberFormat="1" applyBorder="1" applyAlignment="1">
      <alignment horizontal="center" vertical="center" wrapText="1"/>
    </xf>
    <xf numFmtId="164" fontId="6" fillId="0" borderId="21" xfId="6" applyBorder="1" applyAlignment="1">
      <alignment vertical="center" wrapText="1"/>
    </xf>
    <xf numFmtId="20" fontId="22" fillId="0" borderId="21" xfId="6" applyNumberFormat="1" applyFont="1" applyBorder="1" applyAlignment="1">
      <alignment horizontal="center" vertical="center" wrapText="1"/>
    </xf>
    <xf numFmtId="164" fontId="22" fillId="0" borderId="21" xfId="6" applyFont="1" applyBorder="1" applyAlignment="1">
      <alignment horizontal="center" vertical="center" wrapText="1"/>
    </xf>
    <xf numFmtId="164" fontId="22" fillId="0" borderId="21" xfId="6" applyFont="1" applyBorder="1" applyAlignment="1">
      <alignment vertical="center" wrapText="1"/>
    </xf>
    <xf numFmtId="0" fontId="6" fillId="0" borderId="1" xfId="4" applyBorder="1" applyAlignment="1">
      <alignment horizontal="center" vertical="center" wrapText="1"/>
    </xf>
    <xf numFmtId="20" fontId="22" fillId="0" borderId="20" xfId="6" applyNumberFormat="1" applyFont="1" applyBorder="1" applyAlignment="1">
      <alignment horizontal="center" vertical="center" wrapText="1"/>
    </xf>
    <xf numFmtId="164" fontId="22" fillId="0" borderId="20" xfId="6" applyFont="1" applyBorder="1" applyAlignment="1">
      <alignment horizontal="center" vertical="center" wrapText="1"/>
    </xf>
    <xf numFmtId="164" fontId="22" fillId="0" borderId="20" xfId="6" applyFont="1" applyBorder="1" applyAlignment="1">
      <alignment vertical="center" wrapText="1"/>
    </xf>
    <xf numFmtId="0" fontId="6" fillId="0" borderId="20" xfId="4" applyBorder="1" applyAlignment="1">
      <alignment horizontal="center" vertical="center" wrapText="1"/>
    </xf>
    <xf numFmtId="0" fontId="6" fillId="0" borderId="20" xfId="4" applyBorder="1" applyAlignment="1">
      <alignment horizontal="center" vertical="center" wrapText="1" shrinkToFit="1"/>
    </xf>
    <xf numFmtId="0" fontId="22" fillId="0" borderId="20" xfId="4" applyFont="1" applyBorder="1" applyAlignment="1">
      <alignment horizontal="center" vertical="center" wrapText="1" shrinkToFit="1"/>
    </xf>
    <xf numFmtId="0" fontId="22" fillId="0" borderId="20" xfId="4" applyFont="1" applyBorder="1" applyAlignment="1">
      <alignment vertical="top" wrapText="1" shrinkToFit="1"/>
    </xf>
    <xf numFmtId="170" fontId="6" fillId="0" borderId="20" xfId="5" applyNumberFormat="1" applyBorder="1" applyAlignment="1">
      <alignment horizontal="center" vertical="center" wrapText="1"/>
    </xf>
    <xf numFmtId="164" fontId="6" fillId="0" borderId="20" xfId="6" applyBorder="1" applyAlignment="1">
      <alignment vertical="center" wrapText="1"/>
    </xf>
    <xf numFmtId="170" fontId="6" fillId="0" borderId="0" xfId="4" applyNumberFormat="1"/>
    <xf numFmtId="0" fontId="6" fillId="0" borderId="23" xfId="4" applyBorder="1"/>
    <xf numFmtId="0" fontId="6" fillId="0" borderId="23" xfId="4" applyBorder="1" applyAlignment="1">
      <alignment vertical="center"/>
    </xf>
    <xf numFmtId="0" fontId="7" fillId="0" borderId="17" xfId="4" applyFont="1" applyBorder="1" applyAlignment="1">
      <alignment horizontal="center" vertical="center" wrapText="1"/>
    </xf>
    <xf numFmtId="0" fontId="22" fillId="0" borderId="17" xfId="4" applyFont="1" applyBorder="1" applyAlignment="1">
      <alignment vertical="center" wrapText="1" shrinkToFit="1"/>
    </xf>
    <xf numFmtId="0" fontId="6" fillId="0" borderId="17" xfId="4" applyBorder="1" applyAlignment="1">
      <alignment vertical="center" wrapText="1"/>
    </xf>
    <xf numFmtId="170" fontId="6" fillId="0" borderId="17" xfId="6" applyNumberFormat="1" applyBorder="1" applyAlignment="1">
      <alignment vertical="center" wrapText="1"/>
    </xf>
    <xf numFmtId="0" fontId="7" fillId="0" borderId="19" xfId="4" applyFont="1" applyBorder="1" applyAlignment="1">
      <alignment horizontal="center" vertical="center" wrapText="1"/>
    </xf>
    <xf numFmtId="0" fontId="22" fillId="0" borderId="19" xfId="4" applyFont="1" applyBorder="1" applyAlignment="1">
      <alignment vertical="center" wrapText="1" shrinkToFit="1"/>
    </xf>
    <xf numFmtId="0" fontId="6" fillId="0" borderId="19" xfId="4" applyBorder="1" applyAlignment="1">
      <alignment vertical="center" wrapText="1"/>
    </xf>
    <xf numFmtId="170" fontId="6" fillId="0" borderId="19" xfId="6" applyNumberFormat="1" applyBorder="1" applyAlignment="1">
      <alignment vertical="center" wrapText="1"/>
    </xf>
    <xf numFmtId="0" fontId="7" fillId="0" borderId="19" xfId="7" applyFont="1" applyBorder="1" applyAlignment="1">
      <alignment horizontal="center" vertical="center" wrapText="1"/>
    </xf>
    <xf numFmtId="0" fontId="7" fillId="0" borderId="21" xfId="4" applyFont="1" applyBorder="1" applyAlignment="1">
      <alignment horizontal="center" vertical="center" wrapText="1"/>
    </xf>
    <xf numFmtId="0" fontId="22" fillId="0" borderId="21" xfId="4" applyFont="1" applyBorder="1" applyAlignment="1">
      <alignment vertical="center" wrapText="1" shrinkToFit="1"/>
    </xf>
    <xf numFmtId="0" fontId="6" fillId="0" borderId="21" xfId="4" applyBorder="1" applyAlignment="1">
      <alignment vertical="center" wrapText="1"/>
    </xf>
    <xf numFmtId="170" fontId="6" fillId="0" borderId="21" xfId="6" applyNumberFormat="1" applyBorder="1" applyAlignment="1">
      <alignment vertical="center" wrapText="1"/>
    </xf>
    <xf numFmtId="164" fontId="7" fillId="0" borderId="0" xfId="4" applyNumberFormat="1" applyFont="1"/>
    <xf numFmtId="164" fontId="7" fillId="0" borderId="0" xfId="4" applyNumberFormat="1" applyFont="1" applyAlignment="1">
      <alignment vertical="center"/>
    </xf>
    <xf numFmtId="0" fontId="25" fillId="0" borderId="0" xfId="4" applyFont="1" applyAlignment="1">
      <alignment horizontal="right"/>
    </xf>
    <xf numFmtId="164" fontId="26" fillId="0" borderId="0" xfId="4" applyNumberFormat="1" applyFont="1"/>
    <xf numFmtId="0" fontId="11" fillId="0" borderId="0" xfId="4" applyFont="1"/>
    <xf numFmtId="0" fontId="7" fillId="0" borderId="24" xfId="4" applyFont="1" applyBorder="1"/>
    <xf numFmtId="0" fontId="7" fillId="0" borderId="23" xfId="4" applyFont="1" applyBorder="1"/>
    <xf numFmtId="0" fontId="27" fillId="0" borderId="0" xfId="4" applyFont="1"/>
    <xf numFmtId="0" fontId="27" fillId="0" borderId="0" xfId="2" applyFont="1" applyAlignment="1">
      <alignment horizontal="left"/>
    </xf>
    <xf numFmtId="0" fontId="28" fillId="0" borderId="0" xfId="2" applyFont="1"/>
    <xf numFmtId="0" fontId="19" fillId="0" borderId="0" xfId="2" applyFont="1"/>
    <xf numFmtId="49" fontId="7" fillId="0" borderId="1" xfId="2" applyNumberFormat="1" applyFont="1" applyBorder="1" applyAlignment="1">
      <alignment horizontal="center" vertical="center" textRotation="90" wrapText="1"/>
    </xf>
    <xf numFmtId="0" fontId="6" fillId="8" borderId="25" xfId="2" applyFill="1" applyBorder="1" applyAlignment="1">
      <alignment vertical="center"/>
    </xf>
    <xf numFmtId="0" fontId="6" fillId="8" borderId="25" xfId="2" applyFill="1" applyBorder="1" applyAlignment="1">
      <alignment horizontal="center" vertical="center" wrapText="1"/>
    </xf>
    <xf numFmtId="1" fontId="6" fillId="8" borderId="25" xfId="2" applyNumberFormat="1" applyFill="1" applyBorder="1" applyAlignment="1">
      <alignment horizontal="center" vertical="center" wrapText="1" shrinkToFit="1"/>
    </xf>
    <xf numFmtId="0" fontId="27" fillId="8" borderId="25" xfId="2" applyFont="1" applyFill="1" applyBorder="1" applyAlignment="1">
      <alignment horizontal="center" vertical="center" wrapText="1" shrinkToFit="1"/>
    </xf>
    <xf numFmtId="49" fontId="27" fillId="8" borderId="25" xfId="2" applyNumberFormat="1" applyFont="1" applyFill="1" applyBorder="1" applyAlignment="1">
      <alignment horizontal="center" vertical="center" textRotation="90" wrapText="1"/>
    </xf>
    <xf numFmtId="0" fontId="22" fillId="8" borderId="25" xfId="2" applyFont="1" applyFill="1" applyBorder="1" applyAlignment="1">
      <alignment horizontal="left" vertical="center" wrapText="1"/>
    </xf>
    <xf numFmtId="0" fontId="6" fillId="8" borderId="25" xfId="2" applyFill="1" applyBorder="1" applyAlignment="1">
      <alignment vertical="center" wrapText="1"/>
    </xf>
    <xf numFmtId="171" fontId="0" fillId="8" borderId="25" xfId="6" applyNumberFormat="1" applyFont="1" applyFill="1" applyBorder="1" applyAlignment="1">
      <alignment vertical="center" wrapText="1"/>
    </xf>
    <xf numFmtId="164" fontId="0" fillId="8" borderId="25" xfId="6" applyFont="1" applyFill="1" applyBorder="1" applyAlignment="1">
      <alignment vertical="center" wrapText="1"/>
    </xf>
    <xf numFmtId="164" fontId="6" fillId="8" borderId="25" xfId="6" applyFill="1" applyBorder="1" applyAlignment="1">
      <alignment horizontal="center" vertical="center" wrapText="1"/>
    </xf>
    <xf numFmtId="0" fontId="6" fillId="8" borderId="27" xfId="2" applyFill="1" applyBorder="1" applyAlignment="1">
      <alignment vertical="center"/>
    </xf>
    <xf numFmtId="0" fontId="6" fillId="8" borderId="27" xfId="2" applyFill="1" applyBorder="1" applyAlignment="1">
      <alignment horizontal="center" vertical="center" wrapText="1"/>
    </xf>
    <xf numFmtId="1" fontId="6" fillId="8" borderId="27" xfId="2" applyNumberFormat="1" applyFill="1" applyBorder="1" applyAlignment="1">
      <alignment horizontal="center" vertical="center" wrapText="1" shrinkToFit="1"/>
    </xf>
    <xf numFmtId="0" fontId="27" fillId="8" borderId="27" xfId="2" applyFont="1" applyFill="1" applyBorder="1" applyAlignment="1">
      <alignment horizontal="center" vertical="center" wrapText="1" shrinkToFit="1"/>
    </xf>
    <xf numFmtId="49" fontId="27" fillId="8" borderId="27" xfId="2" applyNumberFormat="1" applyFont="1" applyFill="1" applyBorder="1" applyAlignment="1">
      <alignment horizontal="center" vertical="center" textRotation="90" wrapText="1"/>
    </xf>
    <xf numFmtId="0" fontId="22" fillId="8" borderId="27" xfId="2" applyFont="1" applyFill="1" applyBorder="1" applyAlignment="1">
      <alignment horizontal="left" vertical="center" wrapText="1"/>
    </xf>
    <xf numFmtId="0" fontId="6" fillId="8" borderId="27" xfId="2" applyFill="1" applyBorder="1" applyAlignment="1">
      <alignment vertical="center" wrapText="1"/>
    </xf>
    <xf numFmtId="171" fontId="0" fillId="8" borderId="27" xfId="6" applyNumberFormat="1" applyFont="1" applyFill="1" applyBorder="1" applyAlignment="1">
      <alignment vertical="center" wrapText="1"/>
    </xf>
    <xf numFmtId="164" fontId="0" fillId="8" borderId="27" xfId="6" applyFont="1" applyFill="1" applyBorder="1" applyAlignment="1">
      <alignment vertical="center" wrapText="1"/>
    </xf>
    <xf numFmtId="164" fontId="6" fillId="8" borderId="27" xfId="6" applyFill="1" applyBorder="1" applyAlignment="1">
      <alignment horizontal="center" vertical="center" wrapText="1"/>
    </xf>
    <xf numFmtId="0" fontId="6" fillId="0" borderId="27" xfId="2" applyBorder="1"/>
    <xf numFmtId="0" fontId="6" fillId="0" borderId="27" xfId="2" applyBorder="1" applyAlignment="1">
      <alignment horizontal="center" vertical="center" wrapText="1"/>
    </xf>
    <xf numFmtId="0" fontId="6" fillId="0" borderId="27" xfId="2" applyBorder="1" applyAlignment="1">
      <alignment vertical="center" wrapText="1" shrinkToFit="1"/>
    </xf>
    <xf numFmtId="1" fontId="6" fillId="0" borderId="27" xfId="2" applyNumberFormat="1" applyBorder="1" applyAlignment="1">
      <alignment horizontal="center" vertical="center" wrapText="1" shrinkToFit="1"/>
    </xf>
    <xf numFmtId="0" fontId="27" fillId="0" borderId="27" xfId="2" applyFont="1" applyBorder="1" applyAlignment="1">
      <alignment horizontal="center" vertical="center" wrapText="1" shrinkToFit="1"/>
    </xf>
    <xf numFmtId="0" fontId="22" fillId="0" borderId="27" xfId="2" applyFont="1" applyBorder="1" applyAlignment="1">
      <alignment vertical="center" wrapText="1" shrinkToFit="1"/>
    </xf>
    <xf numFmtId="0" fontId="6" fillId="9" borderId="27" xfId="2" applyFill="1" applyBorder="1" applyAlignment="1">
      <alignment horizontal="center" vertical="center" wrapText="1"/>
    </xf>
    <xf numFmtId="0" fontId="6" fillId="0" borderId="27" xfId="2" applyBorder="1" applyAlignment="1">
      <alignment vertical="center" wrapText="1"/>
    </xf>
    <xf numFmtId="171" fontId="0" fillId="0" borderId="27" xfId="6" applyNumberFormat="1" applyFont="1" applyBorder="1" applyAlignment="1">
      <alignment vertical="center" wrapText="1"/>
    </xf>
    <xf numFmtId="164" fontId="0" fillId="0" borderId="27" xfId="6" applyFont="1" applyBorder="1" applyAlignment="1">
      <alignment vertical="center" wrapText="1"/>
    </xf>
    <xf numFmtId="164" fontId="6" fillId="0" borderId="27" xfId="6" applyBorder="1" applyAlignment="1">
      <alignment horizontal="center" vertical="center" wrapText="1"/>
    </xf>
    <xf numFmtId="0" fontId="6" fillId="8" borderId="27" xfId="2" applyFill="1" applyBorder="1" applyAlignment="1">
      <alignment vertical="center" wrapText="1" shrinkToFit="1"/>
    </xf>
    <xf numFmtId="0" fontId="22" fillId="8" borderId="27" xfId="2" applyFont="1" applyFill="1" applyBorder="1" applyAlignment="1">
      <alignment vertical="center" wrapText="1" shrinkToFit="1"/>
    </xf>
    <xf numFmtId="0" fontId="6" fillId="0" borderId="27" xfId="2" applyBorder="1" applyAlignment="1">
      <alignment vertical="center"/>
    </xf>
    <xf numFmtId="0" fontId="27" fillId="8" borderId="27" xfId="2" applyFont="1" applyFill="1" applyBorder="1" applyAlignment="1">
      <alignment horizontal="center" vertical="center" wrapText="1"/>
    </xf>
    <xf numFmtId="0" fontId="22" fillId="8" borderId="27" xfId="2" applyFont="1" applyFill="1" applyBorder="1" applyAlignment="1">
      <alignment vertical="center" wrapText="1"/>
    </xf>
    <xf numFmtId="0" fontId="27" fillId="0" borderId="27" xfId="2" applyFont="1" applyBorder="1" applyAlignment="1">
      <alignment horizontal="center" vertical="center" wrapText="1"/>
    </xf>
    <xf numFmtId="0" fontId="22" fillId="0" borderId="27" xfId="2" applyFont="1" applyBorder="1" applyAlignment="1">
      <alignment vertical="center" wrapText="1"/>
    </xf>
    <xf numFmtId="0" fontId="6" fillId="3" borderId="27" xfId="2" applyFill="1" applyBorder="1" applyAlignment="1">
      <alignment horizontal="center" vertical="center" wrapText="1"/>
    </xf>
    <xf numFmtId="0" fontId="6" fillId="0" borderId="29" xfId="2" applyBorder="1" applyAlignment="1">
      <alignment vertical="center"/>
    </xf>
    <xf numFmtId="0" fontId="6" fillId="0" borderId="29" xfId="2" applyBorder="1" applyAlignment="1">
      <alignment horizontal="center" vertical="center" wrapText="1"/>
    </xf>
    <xf numFmtId="0" fontId="6" fillId="0" borderId="29" xfId="2" applyBorder="1" applyAlignment="1">
      <alignment vertical="center" wrapText="1"/>
    </xf>
    <xf numFmtId="1" fontId="6" fillId="0" borderId="29" xfId="2" applyNumberFormat="1" applyBorder="1" applyAlignment="1">
      <alignment horizontal="center" vertical="center" wrapText="1" shrinkToFit="1"/>
    </xf>
    <xf numFmtId="0" fontId="27" fillId="0" borderId="29" xfId="2" applyFont="1" applyBorder="1" applyAlignment="1">
      <alignment horizontal="center" vertical="center" wrapText="1"/>
    </xf>
    <xf numFmtId="0" fontId="22" fillId="0" borderId="29" xfId="2" applyFont="1" applyBorder="1" applyAlignment="1">
      <alignment vertical="center" wrapText="1"/>
    </xf>
    <xf numFmtId="0" fontId="6" fillId="3" borderId="29" xfId="2" applyFill="1" applyBorder="1" applyAlignment="1">
      <alignment horizontal="center" vertical="center" wrapText="1"/>
    </xf>
    <xf numFmtId="171" fontId="0" fillId="0" borderId="29" xfId="6" applyNumberFormat="1" applyFont="1" applyBorder="1" applyAlignment="1">
      <alignment vertical="center" wrapText="1"/>
    </xf>
    <xf numFmtId="164" fontId="0" fillId="0" borderId="29" xfId="6" applyFont="1" applyBorder="1" applyAlignment="1">
      <alignment vertical="center" wrapText="1"/>
    </xf>
    <xf numFmtId="164" fontId="6" fillId="0" borderId="29" xfId="6" applyBorder="1" applyAlignment="1">
      <alignment horizontal="center" vertical="center" wrapText="1"/>
    </xf>
    <xf numFmtId="0" fontId="29" fillId="0" borderId="0" xfId="4" applyFont="1"/>
    <xf numFmtId="0" fontId="7" fillId="0" borderId="30" xfId="4" applyFont="1" applyBorder="1"/>
    <xf numFmtId="0" fontId="6" fillId="0" borderId="23" xfId="2" applyBorder="1"/>
    <xf numFmtId="0" fontId="27" fillId="0" borderId="0" xfId="2" applyFont="1"/>
    <xf numFmtId="0" fontId="6" fillId="0" borderId="31" xfId="2" applyBorder="1"/>
    <xf numFmtId="167" fontId="6" fillId="0" borderId="0" xfId="4" applyNumberFormat="1"/>
    <xf numFmtId="167" fontId="7" fillId="4" borderId="0" xfId="4" applyNumberFormat="1" applyFont="1" applyFill="1"/>
    <xf numFmtId="0" fontId="7" fillId="4" borderId="0" xfId="4" applyFont="1" applyFill="1"/>
    <xf numFmtId="166" fontId="5" fillId="0" borderId="1" xfId="0" applyNumberFormat="1" applyFont="1" applyBorder="1" applyAlignment="1">
      <alignment horizontal="center" vertical="center"/>
    </xf>
    <xf numFmtId="0" fontId="5" fillId="0" borderId="7" xfId="0" applyFont="1" applyBorder="1" applyAlignment="1">
      <alignment vertical="center"/>
    </xf>
    <xf numFmtId="0" fontId="0" fillId="0" borderId="7" xfId="0" applyBorder="1"/>
    <xf numFmtId="0" fontId="8" fillId="0" borderId="8" xfId="0" applyFont="1" applyBorder="1" applyAlignment="1">
      <alignment horizontal="center" vertical="center"/>
    </xf>
    <xf numFmtId="166" fontId="5" fillId="0" borderId="0" xfId="0" applyNumberFormat="1" applyFont="1" applyAlignment="1">
      <alignment horizontal="center" vertical="center"/>
    </xf>
    <xf numFmtId="20" fontId="5" fillId="0" borderId="0" xfId="0" applyNumberFormat="1" applyFont="1" applyAlignment="1">
      <alignment horizontal="center" vertical="center"/>
    </xf>
    <xf numFmtId="167" fontId="7" fillId="4" borderId="0" xfId="2" applyNumberFormat="1" applyFont="1" applyFill="1"/>
    <xf numFmtId="172" fontId="0" fillId="0" borderId="0" xfId="0" applyNumberFormat="1"/>
    <xf numFmtId="172" fontId="1" fillId="4" borderId="0" xfId="0" applyNumberFormat="1" applyFont="1" applyFill="1"/>
    <xf numFmtId="0" fontId="30" fillId="0" borderId="0" xfId="0" applyFont="1" applyAlignment="1">
      <alignment vertical="center" wrapText="1"/>
    </xf>
    <xf numFmtId="173" fontId="0" fillId="0" borderId="0" xfId="0" applyNumberFormat="1"/>
    <xf numFmtId="173" fontId="1" fillId="4" borderId="0" xfId="0" applyNumberFormat="1" applyFont="1" applyFill="1"/>
    <xf numFmtId="0" fontId="32" fillId="0" borderId="0" xfId="2" applyFont="1"/>
    <xf numFmtId="0" fontId="33" fillId="0" borderId="0" xfId="2" applyFont="1"/>
    <xf numFmtId="0" fontId="34" fillId="0" borderId="23" xfId="4" applyFont="1" applyBorder="1"/>
    <xf numFmtId="0" fontId="35" fillId="0" borderId="0" xfId="4" applyFont="1"/>
    <xf numFmtId="0" fontId="36" fillId="0" borderId="0" xfId="2" applyFont="1"/>
    <xf numFmtId="0" fontId="33" fillId="0" borderId="1" xfId="2" applyFont="1" applyBorder="1" applyAlignment="1">
      <alignment wrapText="1"/>
    </xf>
    <xf numFmtId="0" fontId="33" fillId="0" borderId="1" xfId="2" applyFont="1" applyBorder="1"/>
    <xf numFmtId="0" fontId="33" fillId="0" borderId="0" xfId="2" applyFont="1" applyAlignment="1">
      <alignment horizontal="center"/>
    </xf>
    <xf numFmtId="0" fontId="6" fillId="0" borderId="0" xfId="2" applyAlignment="1">
      <alignment wrapText="1"/>
    </xf>
    <xf numFmtId="0" fontId="34" fillId="10" borderId="0" xfId="2" applyFont="1" applyFill="1"/>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xf>
    <xf numFmtId="0" fontId="8"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wrapText="1"/>
    </xf>
    <xf numFmtId="0" fontId="0" fillId="0" borderId="0" xfId="0" applyAlignment="1">
      <alignment horizontal="left"/>
    </xf>
    <xf numFmtId="0" fontId="4" fillId="0" borderId="0" xfId="2" applyFont="1" applyAlignment="1">
      <alignment horizontal="center"/>
    </xf>
    <xf numFmtId="0" fontId="33" fillId="0" borderId="1" xfId="2" applyFont="1" applyBorder="1" applyAlignment="1">
      <alignment vertical="center" wrapText="1"/>
    </xf>
    <xf numFmtId="0" fontId="33" fillId="0" borderId="18" xfId="2" applyFont="1" applyBorder="1" applyAlignment="1">
      <alignment vertical="center" wrapText="1"/>
    </xf>
    <xf numFmtId="0" fontId="33" fillId="0" borderId="5" xfId="2" applyFont="1" applyBorder="1" applyAlignment="1">
      <alignment vertical="center" wrapText="1"/>
    </xf>
    <xf numFmtId="0" fontId="37" fillId="0" borderId="0" xfId="2" applyFont="1" applyAlignment="1">
      <alignment wrapText="1"/>
    </xf>
    <xf numFmtId="0" fontId="0" fillId="0" borderId="18" xfId="4" applyFont="1" applyBorder="1" applyAlignment="1">
      <alignment horizontal="center" vertical="center" wrapText="1"/>
    </xf>
    <xf numFmtId="0" fontId="0" fillId="0" borderId="6" xfId="4" applyFont="1" applyBorder="1" applyAlignment="1">
      <alignment horizontal="center" vertical="center" wrapText="1"/>
    </xf>
    <xf numFmtId="0" fontId="0" fillId="0" borderId="5" xfId="4" applyFont="1" applyBorder="1" applyAlignment="1">
      <alignment horizontal="center" vertical="center" wrapText="1"/>
    </xf>
    <xf numFmtId="164" fontId="22" fillId="0" borderId="18" xfId="6" applyFont="1" applyBorder="1" applyAlignment="1">
      <alignment horizontal="center" vertical="center" wrapText="1"/>
    </xf>
    <xf numFmtId="164" fontId="22" fillId="0" borderId="20" xfId="6" applyFont="1" applyBorder="1" applyAlignment="1">
      <alignment horizontal="center" vertical="center" wrapText="1"/>
    </xf>
    <xf numFmtId="0" fontId="7" fillId="0" borderId="1" xfId="4" applyFont="1" applyBorder="1" applyAlignment="1">
      <alignment horizontal="center" vertical="center" wrapText="1"/>
    </xf>
    <xf numFmtId="164" fontId="22" fillId="0" borderId="22" xfId="6" applyFont="1" applyBorder="1" applyAlignment="1">
      <alignment horizontal="center" vertical="center" wrapText="1"/>
    </xf>
    <xf numFmtId="164" fontId="22" fillId="0" borderId="22" xfId="6" quotePrefix="1" applyFont="1" applyBorder="1" applyAlignment="1">
      <alignment horizontal="center" vertical="center" wrapText="1"/>
    </xf>
    <xf numFmtId="164" fontId="22" fillId="0" borderId="22" xfId="6" applyFont="1" applyBorder="1" applyAlignment="1">
      <alignment vertical="center" wrapText="1"/>
    </xf>
    <xf numFmtId="164" fontId="22" fillId="0" borderId="20" xfId="6" applyFont="1" applyBorder="1" applyAlignment="1">
      <alignment vertical="center" wrapText="1"/>
    </xf>
    <xf numFmtId="0" fontId="6" fillId="0" borderId="22" xfId="4" applyBorder="1" applyAlignment="1">
      <alignment horizontal="center" vertical="center" wrapText="1"/>
    </xf>
    <xf numFmtId="0" fontId="6" fillId="0" borderId="20" xfId="4" applyBorder="1" applyAlignment="1">
      <alignment horizontal="center" vertical="center" wrapText="1"/>
    </xf>
    <xf numFmtId="0" fontId="7" fillId="0" borderId="21" xfId="4" applyFont="1" applyBorder="1" applyAlignment="1">
      <alignment horizontal="center" vertical="center" wrapText="1"/>
    </xf>
    <xf numFmtId="164" fontId="6" fillId="8" borderId="18" xfId="6" applyFill="1" applyBorder="1" applyAlignment="1">
      <alignment horizontal="center" vertical="center" wrapText="1"/>
    </xf>
    <xf numFmtId="164" fontId="6" fillId="8" borderId="28" xfId="6" applyFill="1" applyBorder="1" applyAlignment="1">
      <alignment horizontal="center" vertical="center" wrapText="1"/>
    </xf>
    <xf numFmtId="164" fontId="6" fillId="8" borderId="26" xfId="6" quotePrefix="1" applyFill="1" applyBorder="1" applyAlignment="1">
      <alignment horizontal="center" vertical="center" wrapText="1"/>
    </xf>
    <xf numFmtId="164" fontId="6" fillId="8" borderId="28" xfId="6" quotePrefix="1" applyFill="1" applyBorder="1" applyAlignment="1">
      <alignment horizontal="center" vertical="center" wrapText="1"/>
    </xf>
    <xf numFmtId="164" fontId="6" fillId="0" borderId="26" xfId="6" applyBorder="1" applyAlignment="1">
      <alignment horizontal="center" vertical="center" wrapText="1"/>
    </xf>
    <xf numFmtId="164" fontId="6" fillId="0" borderId="5" xfId="6" applyBorder="1" applyAlignment="1">
      <alignment horizontal="center" vertical="center" wrapText="1"/>
    </xf>
    <xf numFmtId="164" fontId="6" fillId="0" borderId="26" xfId="6" quotePrefix="1" applyBorder="1" applyAlignment="1">
      <alignment horizontal="center" vertical="center" wrapText="1"/>
    </xf>
    <xf numFmtId="164" fontId="6" fillId="0" borderId="28" xfId="6" quotePrefix="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vertical="center"/>
    </xf>
  </cellXfs>
  <cellStyles count="8">
    <cellStyle name="Euro" xfId="3"/>
    <cellStyle name="Migliaia [0] 4" xfId="6"/>
    <cellStyle name="Migliaia 2" xfId="5"/>
    <cellStyle name="Normale" xfId="0" builtinId="0"/>
    <cellStyle name="Normale 2" xfId="2"/>
    <cellStyle name="Normale 3" xfId="4"/>
    <cellStyle name="Normale_Foglio1" xfId="7"/>
    <cellStyle name="Valore valido"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123825</xdr:rowOff>
    </xdr:from>
    <xdr:to>
      <xdr:col>2</xdr:col>
      <xdr:colOff>57150</xdr:colOff>
      <xdr:row>5</xdr:row>
      <xdr:rowOff>115166</xdr:rowOff>
    </xdr:to>
    <xdr:pic>
      <xdr:nvPicPr>
        <xdr:cNvPr id="2" name="Picture 6">
          <a:extLst>
            <a:ext uri="{FF2B5EF4-FFF2-40B4-BE49-F238E27FC236}">
              <a16:creationId xmlns:a16="http://schemas.microsoft.com/office/drawing/2014/main" xmlns="" id="{B3AB77DD-6C58-427D-BC07-9B427A862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bwMode="auto">
        <a:xfrm>
          <a:off x="666750" y="123825"/>
          <a:ext cx="5267325" cy="94384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nte-XB/Downloads/Corse%20aggiuntive%20dal%207%20gen%20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glio1"/>
      <sheetName val="CA TPL"/>
      <sheetName val="SAJ"/>
    </sheetNames>
    <sheetDataSet>
      <sheetData sheetId="0">
        <row r="2">
          <cell r="A2">
            <v>29</v>
          </cell>
          <cell r="B2" t="str">
            <v>159</v>
          </cell>
          <cell r="C2" t="str">
            <v>A</v>
          </cell>
          <cell r="D2" t="str">
            <v>1</v>
          </cell>
          <cell r="E2" t="str">
            <v>1</v>
          </cell>
          <cell r="F2" t="str">
            <v>Strada Statale 18 Tirrena Inferiore-Piazzale Rione Croce (Paola) -&gt; Via Nazionale, 14 (Paola) -&gt; Via Filippo Giuliani, 2 (San Lucido) -&gt; Via Nazionale, 11 (Fiumefreddo Bruzio) -&gt; Strada Statale 18 Tirrena Inferiore-Bivio Stazione (Longobardi) -&gt; Via Fratelli Bandiera-Piazzale Stazione (Belmonte Calabro) -&gt; Strada Statale 18 Tirrena Inferiore-Centro Commerciale (Amantea) -&gt; Strada Statale 18 Tirrena Inferiore-Bivio Stazione  (Amantea) -&gt; Strada Statale 18d-Svincolo Autostrada A2 Mediterranea (Falerna) -&gt; Aeroporto  Lamezia Terme (Lamezia Terme) -&gt; Via Vincenzo de Filippis, 276 (Catanzaro) -&gt; Via Vincenzo de Filippis, 7 (Catanzaro) -&gt; Piazza Matteotti (Catanzaro) -&gt; Via Antonino Panella-Piazza Montenero (Catanzaro) -&gt; Via Vincenzo de Filippis, 2 (Catanzaro) -&gt; Via Vincenzo de Filippis, 308 (Catanzaro) -&gt; Viale Lucrezia della Valle, 27 (Catanzaro) -&gt; Avenue Cassiodorus (Catanzaro) -&gt; Regione Calabria (Cittadella) Germaneto (Catanzaro) -&gt; Policlinico Università Germaneto (Catanzaro)</v>
          </cell>
          <cell r="G2" t="str">
            <v>Andata</v>
          </cell>
          <cell r="H2" t="str">
            <v>Strada Statale 18 Tirrena Inferiore-Piazzale Rione Croce</v>
          </cell>
          <cell r="I2" t="str">
            <v>Paola</v>
          </cell>
          <cell r="J2" t="str">
            <v>CS</v>
          </cell>
          <cell r="K2" t="str">
            <v>Policlinico Università Germaneto</v>
          </cell>
          <cell r="L2" t="str">
            <v>Catanzaro</v>
          </cell>
          <cell r="M2" t="str">
            <v>CZ</v>
          </cell>
          <cell r="N2">
            <v>1</v>
          </cell>
          <cell r="O2" t="str">
            <v>L</v>
          </cell>
          <cell r="P2" t="str">
            <v xml:space="preserve">Feriale - Lunedì Martedì Mercoledì Giovedì Venerdì Sabato </v>
          </cell>
          <cell r="Q2">
            <v>303</v>
          </cell>
          <cell r="R2">
            <v>121.598</v>
          </cell>
        </row>
        <row r="3">
          <cell r="A3">
            <v>30</v>
          </cell>
          <cell r="B3" t="str">
            <v>159</v>
          </cell>
          <cell r="C3" t="str">
            <v>A</v>
          </cell>
          <cell r="D3" t="str">
            <v>1</v>
          </cell>
          <cell r="E3" t="str">
            <v>1</v>
          </cell>
          <cell r="F3" t="str">
            <v>Regione Calabria (Cittadella) Germaneto (Catanzaro) -&gt; Policlinico Università Germaneto (Catanzaro) -&gt; Avenue Cassiodorus (Catanzaro) -&gt; Viale Lucrezia della Valle, 27 (Catanzaro) -&gt; Via Vincenzo de Filippis, 276 (Catanzaro) -&gt; Via Vincenzo de Filippis, 7 (Catanzaro) -&gt; Piazza Matteotti (Catanzaro) -&gt; Via Antonino Panella-Piazza Montenero (Catanzaro) -&gt; Via Vincenzo de Filippis, 2 (Catanzaro) -&gt; Via Vincenzo de Filippis, 308 (Catanzaro) -&gt; Aeroporto  Lamezia Terme (Lamezia Terme) -&gt; Strada Statale 18d-Svincolo Autostrada A2 Mediterranea (Falerna) -&gt; Via dei Gladioli, 1 (Amantea) -&gt; Strada Statale 18 Tirrena Inferiore-Centro Commerciale (Amantea) -&gt; Strada Statale 18 Tirrena Inferiore, 420 (Belmonte Calabro) -&gt; Strada Statale 18 Tirrena Inferiore-Bivio Stazione (Longobardi) -&gt; Strada Statale 18 Tirrena Inferiore (Fiumefreddo Bruzio) -&gt; Strada Statale 18 Tirrena Inferiore, 30 (San Lucido) -&gt; Via Nazionale, 14 (Paola) -&gt; Strada Statale 18 Tirrena Inferiore, 52 (Paola)</v>
          </cell>
          <cell r="G3" t="str">
            <v>Ritorno</v>
          </cell>
          <cell r="H3" t="str">
            <v>Regione Calabria (Cittadella) Germaneto</v>
          </cell>
          <cell r="I3" t="str">
            <v>Catanzaro</v>
          </cell>
          <cell r="J3" t="str">
            <v>CZ</v>
          </cell>
          <cell r="K3" t="str">
            <v>Strada Statale 18 Tirrena Inferiore, 52</v>
          </cell>
          <cell r="L3" t="str">
            <v>Paola</v>
          </cell>
          <cell r="M3" t="str">
            <v>CS</v>
          </cell>
          <cell r="N3">
            <v>1</v>
          </cell>
          <cell r="O3" t="str">
            <v>L</v>
          </cell>
          <cell r="P3" t="str">
            <v xml:space="preserve">Feriale - Lunedì Martedì Mercoledì Giovedì Venerdì Sabato </v>
          </cell>
          <cell r="Q3">
            <v>303</v>
          </cell>
          <cell r="R3">
            <v>124.527</v>
          </cell>
        </row>
        <row r="4">
          <cell r="A4">
            <v>1769</v>
          </cell>
          <cell r="B4" t="str">
            <v>135</v>
          </cell>
          <cell r="C4" t="str">
            <v>A</v>
          </cell>
          <cell r="D4" t="str">
            <v>1</v>
          </cell>
          <cell r="E4" t="str">
            <v>1</v>
          </cell>
          <cell r="F4" t="str">
            <v>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4" t="str">
            <v>Andata</v>
          </cell>
          <cell r="H4" t="str">
            <v>Contrada Felpiano, 2</v>
          </cell>
          <cell r="I4" t="str">
            <v>Rende</v>
          </cell>
          <cell r="J4" t="str">
            <v>CS</v>
          </cell>
          <cell r="K4" t="str">
            <v>Autostazione Cosenza</v>
          </cell>
          <cell r="L4" t="str">
            <v>Cosenza</v>
          </cell>
          <cell r="M4" t="str">
            <v>CS</v>
          </cell>
          <cell r="N4">
            <v>8</v>
          </cell>
          <cell r="O4" t="str">
            <v>L</v>
          </cell>
          <cell r="P4" t="str">
            <v xml:space="preserve">Feriale - Lunedì Martedì Mercoledì Giovedì Venerdì Sabato </v>
          </cell>
          <cell r="Q4">
            <v>303</v>
          </cell>
          <cell r="R4">
            <v>10.507</v>
          </cell>
        </row>
        <row r="5">
          <cell r="A5">
            <v>1770</v>
          </cell>
          <cell r="B5" t="str">
            <v>135</v>
          </cell>
          <cell r="C5" t="str">
            <v>A</v>
          </cell>
          <cell r="D5" t="str">
            <v>1</v>
          </cell>
          <cell r="E5" t="str">
            <v>1</v>
          </cell>
          <cell r="F5" t="str">
            <v>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 t="str">
            <v>Andata</v>
          </cell>
          <cell r="H5" t="str">
            <v>Contrada Felpiano, 2</v>
          </cell>
          <cell r="I5" t="str">
            <v>Rende</v>
          </cell>
          <cell r="J5" t="str">
            <v>CS</v>
          </cell>
          <cell r="K5" t="str">
            <v>Autostazione Cosenza</v>
          </cell>
          <cell r="L5" t="str">
            <v>Cosenza</v>
          </cell>
          <cell r="M5" t="str">
            <v>CS</v>
          </cell>
          <cell r="N5">
            <v>1</v>
          </cell>
          <cell r="O5" t="str">
            <v>S</v>
          </cell>
          <cell r="P5" t="str">
            <v xml:space="preserve">Scolastica - Lunedì Martedì Mercoledì Giovedì Venerdì Sabato </v>
          </cell>
          <cell r="Q5">
            <v>200</v>
          </cell>
          <cell r="R5">
            <v>10.507</v>
          </cell>
        </row>
        <row r="6">
          <cell r="A6">
            <v>1771</v>
          </cell>
          <cell r="B6" t="str">
            <v>135</v>
          </cell>
          <cell r="C6" t="str">
            <v>A</v>
          </cell>
          <cell r="D6" t="str">
            <v>1</v>
          </cell>
          <cell r="E6" t="str">
            <v>1</v>
          </cell>
          <cell r="F6"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6" t="str">
            <v>Ritorno</v>
          </cell>
          <cell r="H6" t="str">
            <v>Autostazione Cosenza</v>
          </cell>
          <cell r="I6" t="str">
            <v>Cosenza</v>
          </cell>
          <cell r="J6" t="str">
            <v>CS</v>
          </cell>
          <cell r="K6" t="str">
            <v>Via Roma, 4</v>
          </cell>
          <cell r="L6" t="str">
            <v>Rende</v>
          </cell>
          <cell r="M6" t="str">
            <v>CS</v>
          </cell>
          <cell r="N6">
            <v>7</v>
          </cell>
          <cell r="O6" t="str">
            <v>L</v>
          </cell>
          <cell r="P6" t="str">
            <v xml:space="preserve">Feriale - Lunedì Martedì Mercoledì Giovedì Venerdì Sabato </v>
          </cell>
          <cell r="Q6">
            <v>303</v>
          </cell>
          <cell r="R6">
            <v>10.819000000000001</v>
          </cell>
        </row>
        <row r="7">
          <cell r="A7">
            <v>1772</v>
          </cell>
          <cell r="B7" t="str">
            <v>135</v>
          </cell>
          <cell r="C7" t="str">
            <v>A</v>
          </cell>
          <cell r="D7" t="str">
            <v>2</v>
          </cell>
          <cell r="E7" t="str">
            <v>1</v>
          </cell>
          <cell r="F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 -&gt; Strada Provinciale 90, 11 (Rende) -&gt; Via Felpiano, 2A (Rende) -&gt; Strada Provinciale 90, 47 (Rende) -&gt; Strada Provinciale 90, 47 (Rende)</v>
          </cell>
          <cell r="G7" t="str">
            <v>Ritorno</v>
          </cell>
          <cell r="H7" t="str">
            <v>Autostazione Cosenza</v>
          </cell>
          <cell r="I7" t="str">
            <v>Cosenza</v>
          </cell>
          <cell r="J7" t="str">
            <v>CS</v>
          </cell>
          <cell r="K7" t="str">
            <v>Strada Provinciale 90, 47</v>
          </cell>
          <cell r="L7" t="str">
            <v>Rende</v>
          </cell>
          <cell r="M7" t="str">
            <v>CS</v>
          </cell>
          <cell r="N7">
            <v>1</v>
          </cell>
          <cell r="O7" t="str">
            <v>L</v>
          </cell>
          <cell r="P7" t="str">
            <v xml:space="preserve">Feriale - Lunedì Martedì Mercoledì Giovedì Venerdì Sabato </v>
          </cell>
          <cell r="Q7">
            <v>303</v>
          </cell>
          <cell r="R7">
            <v>13.115</v>
          </cell>
        </row>
        <row r="8">
          <cell r="A8">
            <v>1773</v>
          </cell>
          <cell r="B8" t="str">
            <v>135</v>
          </cell>
          <cell r="C8" t="str">
            <v>A</v>
          </cell>
          <cell r="D8" t="str">
            <v>3</v>
          </cell>
          <cell r="E8" t="str">
            <v>1</v>
          </cell>
          <cell r="F8" t="str">
            <v>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8" t="str">
            <v>Ritorno</v>
          </cell>
          <cell r="H8" t="str">
            <v>Via Crati, 25-30</v>
          </cell>
          <cell r="I8" t="str">
            <v>Rende</v>
          </cell>
          <cell r="J8" t="str">
            <v>CS</v>
          </cell>
          <cell r="K8" t="str">
            <v>Via Roma, 4</v>
          </cell>
          <cell r="L8" t="str">
            <v>Rende</v>
          </cell>
          <cell r="M8" t="str">
            <v>CS</v>
          </cell>
          <cell r="N8">
            <v>1</v>
          </cell>
          <cell r="O8" t="str">
            <v>L</v>
          </cell>
          <cell r="P8" t="str">
            <v xml:space="preserve">Feriale - Lunedì Martedì Mercoledì Giovedì Venerdì Sabato </v>
          </cell>
          <cell r="Q8">
            <v>303</v>
          </cell>
          <cell r="R8">
            <v>7.5810000000000004</v>
          </cell>
        </row>
        <row r="9">
          <cell r="A9">
            <v>1774</v>
          </cell>
          <cell r="B9" t="str">
            <v>135</v>
          </cell>
          <cell r="C9" t="str">
            <v>A</v>
          </cell>
          <cell r="D9" t="str">
            <v>1</v>
          </cell>
          <cell r="E9" t="str">
            <v>1</v>
          </cell>
          <cell r="F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Roma, 4 (Rende)</v>
          </cell>
          <cell r="G9" t="str">
            <v>Ritorno</v>
          </cell>
          <cell r="H9" t="str">
            <v>Autostazione Cosenza</v>
          </cell>
          <cell r="I9" t="str">
            <v>Cosenza</v>
          </cell>
          <cell r="J9" t="str">
            <v>CS</v>
          </cell>
          <cell r="K9" t="str">
            <v>Via Roma, 4</v>
          </cell>
          <cell r="L9" t="str">
            <v>Rende</v>
          </cell>
          <cell r="M9" t="str">
            <v>CS</v>
          </cell>
          <cell r="N9">
            <v>1</v>
          </cell>
          <cell r="O9" t="str">
            <v>S</v>
          </cell>
          <cell r="P9" t="str">
            <v xml:space="preserve">Scolastica - Lunedì Martedì Mercoledì Giovedì Venerdì Sabato </v>
          </cell>
          <cell r="Q9">
            <v>200</v>
          </cell>
          <cell r="R9">
            <v>10.818</v>
          </cell>
        </row>
        <row r="10">
          <cell r="A10">
            <v>1775</v>
          </cell>
          <cell r="B10" t="str">
            <v>135</v>
          </cell>
          <cell r="C10" t="str">
            <v>B</v>
          </cell>
          <cell r="D10" t="str">
            <v>1</v>
          </cell>
          <cell r="E10" t="str">
            <v>1</v>
          </cell>
          <cell r="F10" t="str">
            <v>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v>
          </cell>
          <cell r="G10" t="str">
            <v>Andata</v>
          </cell>
          <cell r="H10" t="str">
            <v>Strada Provinciale 92, 55</v>
          </cell>
          <cell r="I10" t="str">
            <v>Rende</v>
          </cell>
          <cell r="J10" t="str">
            <v>CS</v>
          </cell>
          <cell r="K10" t="str">
            <v>Via Crati</v>
          </cell>
          <cell r="L10" t="str">
            <v>Rende</v>
          </cell>
          <cell r="M10" t="str">
            <v>CS</v>
          </cell>
          <cell r="N10">
            <v>1</v>
          </cell>
          <cell r="O10" t="str">
            <v>L</v>
          </cell>
          <cell r="P10" t="str">
            <v xml:space="preserve">Feriale - Lunedì Martedì Mercoledì Giovedì Venerdì Sabato </v>
          </cell>
          <cell r="Q10">
            <v>303</v>
          </cell>
          <cell r="R10">
            <v>9.9860000000000007</v>
          </cell>
        </row>
        <row r="11">
          <cell r="A11">
            <v>1776</v>
          </cell>
          <cell r="B11" t="str">
            <v>136</v>
          </cell>
          <cell r="C11" t="str">
            <v>A</v>
          </cell>
          <cell r="D11" t="str">
            <v>1</v>
          </cell>
          <cell r="E11" t="str">
            <v>1</v>
          </cell>
          <cell r="F1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v>
          </cell>
          <cell r="G11" t="str">
            <v>Andata</v>
          </cell>
          <cell r="H11" t="str">
            <v>Autostazione Cosenza</v>
          </cell>
          <cell r="I11" t="str">
            <v>Cosenza</v>
          </cell>
          <cell r="J11" t="str">
            <v>CS</v>
          </cell>
          <cell r="K11" t="str">
            <v>Contrada Macchialonga, 58E</v>
          </cell>
          <cell r="L11" t="str">
            <v>Rende</v>
          </cell>
          <cell r="M11" t="str">
            <v>CS</v>
          </cell>
          <cell r="N11">
            <v>8</v>
          </cell>
          <cell r="O11" t="str">
            <v>L</v>
          </cell>
          <cell r="P11" t="str">
            <v xml:space="preserve">Feriale - Lunedì Martedì Mercoledì Giovedì Venerdì Sabato </v>
          </cell>
          <cell r="Q11">
            <v>303</v>
          </cell>
          <cell r="R11">
            <v>13.946</v>
          </cell>
        </row>
        <row r="12">
          <cell r="A12">
            <v>1777</v>
          </cell>
          <cell r="B12" t="str">
            <v>136</v>
          </cell>
          <cell r="C12" t="str">
            <v>A</v>
          </cell>
          <cell r="D12" t="str">
            <v>2</v>
          </cell>
          <cell r="E12" t="str">
            <v>1</v>
          </cell>
          <cell r="F12" t="str">
            <v>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v>
          </cell>
          <cell r="G12" t="str">
            <v>Andata</v>
          </cell>
          <cell r="H12" t="str">
            <v>Strada Statale 19 delle Calabrie</v>
          </cell>
          <cell r="I12" t="str">
            <v>Rende</v>
          </cell>
          <cell r="J12" t="str">
            <v>CS</v>
          </cell>
          <cell r="K12" t="str">
            <v>Contrada Macchialonga, 58E</v>
          </cell>
          <cell r="L12" t="str">
            <v>Rende</v>
          </cell>
          <cell r="M12" t="str">
            <v>CS</v>
          </cell>
          <cell r="N12">
            <v>1</v>
          </cell>
          <cell r="O12" t="str">
            <v>L</v>
          </cell>
          <cell r="P12" t="str">
            <v xml:space="preserve">Feriale - Lunedì Martedì Mercoledì Giovedì Venerdì Sabato </v>
          </cell>
          <cell r="Q12">
            <v>303</v>
          </cell>
          <cell r="R12">
            <v>6.41</v>
          </cell>
        </row>
        <row r="13">
          <cell r="A13">
            <v>1778</v>
          </cell>
          <cell r="B13" t="str">
            <v>136</v>
          </cell>
          <cell r="C13" t="str">
            <v>A</v>
          </cell>
          <cell r="D13" t="str">
            <v>3</v>
          </cell>
          <cell r="E13" t="str">
            <v>1</v>
          </cell>
          <cell r="F13" t="str">
            <v>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3" t="str">
            <v>Andata</v>
          </cell>
          <cell r="H13" t="str">
            <v>Strada Statale 19 delle Calabrie</v>
          </cell>
          <cell r="I13" t="str">
            <v>Rende</v>
          </cell>
          <cell r="J13" t="str">
            <v>CS</v>
          </cell>
          <cell r="K13" t="str">
            <v>Via Alessandro Magno</v>
          </cell>
          <cell r="L13" t="str">
            <v>Rende</v>
          </cell>
          <cell r="M13" t="str">
            <v>CS</v>
          </cell>
          <cell r="N13">
            <v>1</v>
          </cell>
          <cell r="O13" t="str">
            <v>L</v>
          </cell>
          <cell r="P13" t="str">
            <v xml:space="preserve">Feriale - Lunedì Martedì Mercoledì Giovedì Venerdì Sabato </v>
          </cell>
          <cell r="Q13">
            <v>303</v>
          </cell>
          <cell r="R13">
            <v>12.837</v>
          </cell>
        </row>
        <row r="14">
          <cell r="A14">
            <v>1779</v>
          </cell>
          <cell r="B14" t="str">
            <v>136</v>
          </cell>
          <cell r="C14" t="str">
            <v>A</v>
          </cell>
          <cell r="D14" t="str">
            <v>4</v>
          </cell>
          <cell r="E14" t="str">
            <v>1</v>
          </cell>
          <cell r="F1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4" t="str">
            <v>Andata</v>
          </cell>
          <cell r="H14" t="str">
            <v>Autostazione Cosenza</v>
          </cell>
          <cell r="I14" t="str">
            <v>Cosenza</v>
          </cell>
          <cell r="J14" t="str">
            <v>CS</v>
          </cell>
          <cell r="K14" t="str">
            <v>Via Alessandro Magno</v>
          </cell>
          <cell r="L14" t="str">
            <v>Rende</v>
          </cell>
          <cell r="M14" t="str">
            <v>CS</v>
          </cell>
          <cell r="N14">
            <v>2</v>
          </cell>
          <cell r="O14" t="str">
            <v>L</v>
          </cell>
          <cell r="P14" t="str">
            <v xml:space="preserve">Feriale - Lunedì Martedì Mercoledì Giovedì Venerdì Sabato </v>
          </cell>
          <cell r="Q14">
            <v>303</v>
          </cell>
          <cell r="R14">
            <v>20.373000000000001</v>
          </cell>
        </row>
        <row r="15">
          <cell r="A15">
            <v>1780</v>
          </cell>
          <cell r="B15" t="str">
            <v>136</v>
          </cell>
          <cell r="C15" t="str">
            <v>A</v>
          </cell>
          <cell r="D15" t="str">
            <v>1</v>
          </cell>
          <cell r="E15" t="str">
            <v>1</v>
          </cell>
          <cell r="F15" t="str">
            <v>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5" t="str">
            <v>Ritorno</v>
          </cell>
          <cell r="H15" t="str">
            <v>Contrada Macchialonga, 58E</v>
          </cell>
          <cell r="I15" t="str">
            <v>Rende</v>
          </cell>
          <cell r="J15" t="str">
            <v>CS</v>
          </cell>
          <cell r="K15" t="str">
            <v>Autostazione Cosenza</v>
          </cell>
          <cell r="L15" t="str">
            <v>Cosenza</v>
          </cell>
          <cell r="M15" t="str">
            <v>CS</v>
          </cell>
          <cell r="N15">
            <v>8</v>
          </cell>
          <cell r="O15" t="str">
            <v>L</v>
          </cell>
          <cell r="P15" t="str">
            <v xml:space="preserve">Feriale - Lunedì Martedì Mercoledì Giovedì Venerdì Sabato </v>
          </cell>
          <cell r="Q15">
            <v>303</v>
          </cell>
          <cell r="R15">
            <v>13.206</v>
          </cell>
        </row>
        <row r="16">
          <cell r="A16">
            <v>1781</v>
          </cell>
          <cell r="B16" t="str">
            <v>136</v>
          </cell>
          <cell r="C16" t="str">
            <v>A</v>
          </cell>
          <cell r="D16" t="str">
            <v>2</v>
          </cell>
          <cell r="E16" t="str">
            <v>1</v>
          </cell>
          <cell r="F16"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6" t="str">
            <v>Ritorno</v>
          </cell>
          <cell r="H16" t="str">
            <v>Via Alessandro Magno</v>
          </cell>
          <cell r="I16" t="str">
            <v>Rende</v>
          </cell>
          <cell r="J16" t="str">
            <v>CS</v>
          </cell>
          <cell r="K16" t="str">
            <v>Autostazione Cosenza</v>
          </cell>
          <cell r="L16" t="str">
            <v>Cosenza</v>
          </cell>
          <cell r="M16" t="str">
            <v>CS</v>
          </cell>
          <cell r="N16">
            <v>2</v>
          </cell>
          <cell r="O16" t="str">
            <v>L</v>
          </cell>
          <cell r="P16" t="str">
            <v xml:space="preserve">Feriale - Lunedì Martedì Mercoledì Giovedì Venerdì Sabato </v>
          </cell>
          <cell r="Q16">
            <v>303</v>
          </cell>
          <cell r="R16">
            <v>18.632999999999999</v>
          </cell>
        </row>
        <row r="17">
          <cell r="A17">
            <v>1782</v>
          </cell>
          <cell r="B17" t="str">
            <v>136</v>
          </cell>
          <cell r="C17" t="str">
            <v>A</v>
          </cell>
          <cell r="D17" t="str">
            <v>3</v>
          </cell>
          <cell r="E17" t="str">
            <v>1</v>
          </cell>
          <cell r="F17" t="str">
            <v>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v>
          </cell>
          <cell r="G17" t="str">
            <v>Ritorno</v>
          </cell>
          <cell r="H17" t="str">
            <v>Contrada Macchialonga, 58E</v>
          </cell>
          <cell r="I17" t="str">
            <v>Rende</v>
          </cell>
          <cell r="J17" t="str">
            <v>CS</v>
          </cell>
          <cell r="K17" t="str">
            <v>Via Leonardo Da Vinci, 69</v>
          </cell>
          <cell r="L17" t="str">
            <v>Rende</v>
          </cell>
          <cell r="M17" t="str">
            <v>CS</v>
          </cell>
          <cell r="N17">
            <v>1</v>
          </cell>
          <cell r="O17" t="str">
            <v>L</v>
          </cell>
          <cell r="P17" t="str">
            <v xml:space="preserve">Feriale - Lunedì Martedì Mercoledì Giovedì Venerdì Sabato </v>
          </cell>
          <cell r="Q17">
            <v>303</v>
          </cell>
          <cell r="R17">
            <v>6.3360000000000003</v>
          </cell>
        </row>
        <row r="18">
          <cell r="A18">
            <v>1783</v>
          </cell>
          <cell r="B18" t="str">
            <v>136</v>
          </cell>
          <cell r="C18" t="str">
            <v>A</v>
          </cell>
          <cell r="D18" t="str">
            <v>1</v>
          </cell>
          <cell r="E18" t="str">
            <v>1</v>
          </cell>
          <cell r="F1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18" t="str">
            <v>Andata</v>
          </cell>
          <cell r="H18" t="str">
            <v>Autostazione Cosenza</v>
          </cell>
          <cell r="I18" t="str">
            <v>Cosenza</v>
          </cell>
          <cell r="J18" t="str">
            <v>CS</v>
          </cell>
          <cell r="K18" t="str">
            <v>Via Alessandro Magno</v>
          </cell>
          <cell r="L18" t="str">
            <v>Rende</v>
          </cell>
          <cell r="M18" t="str">
            <v>CS</v>
          </cell>
          <cell r="N18">
            <v>3</v>
          </cell>
          <cell r="O18" t="str">
            <v>Z36</v>
          </cell>
          <cell r="P18" t="str">
            <v xml:space="preserve">Feriale nel periodo 1/01 - 31/07 e 10/09 - 31/12 - Lunedì Martedì Mercoledì Giovedì Venerdì Sabato </v>
          </cell>
          <cell r="Q18">
            <v>271</v>
          </cell>
          <cell r="R18">
            <v>20.373000000000001</v>
          </cell>
        </row>
        <row r="19">
          <cell r="A19">
            <v>1784</v>
          </cell>
          <cell r="B19" t="str">
            <v>136</v>
          </cell>
          <cell r="C19" t="str">
            <v>A</v>
          </cell>
          <cell r="D19" t="str">
            <v>1</v>
          </cell>
          <cell r="E19" t="str">
            <v>1</v>
          </cell>
          <cell r="F19"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19" t="str">
            <v>Ritorno</v>
          </cell>
          <cell r="H19" t="str">
            <v>Via Alessandro Magno</v>
          </cell>
          <cell r="I19" t="str">
            <v>Rende</v>
          </cell>
          <cell r="J19" t="str">
            <v>CS</v>
          </cell>
          <cell r="K19" t="str">
            <v>Autostazione Cosenza</v>
          </cell>
          <cell r="L19" t="str">
            <v>Cosenza</v>
          </cell>
          <cell r="M19" t="str">
            <v>CS</v>
          </cell>
          <cell r="N19">
            <v>3</v>
          </cell>
          <cell r="O19" t="str">
            <v>Z36</v>
          </cell>
          <cell r="P19" t="str">
            <v xml:space="preserve">Feriale nel periodo 1/01 - 31/07 e 10/09 - 31/12 - Lunedì Martedì Mercoledì Giovedì Venerdì Sabato </v>
          </cell>
          <cell r="Q19">
            <v>271</v>
          </cell>
          <cell r="R19">
            <v>18.632999999999999</v>
          </cell>
        </row>
        <row r="20">
          <cell r="A20">
            <v>1785</v>
          </cell>
          <cell r="B20" t="str">
            <v>136</v>
          </cell>
          <cell r="C20" t="str">
            <v>A</v>
          </cell>
          <cell r="D20" t="str">
            <v>1</v>
          </cell>
          <cell r="E20" t="str">
            <v>1</v>
          </cell>
          <cell r="F2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v>
          </cell>
          <cell r="G20" t="str">
            <v>Andata</v>
          </cell>
          <cell r="H20" t="str">
            <v>Autostazione Cosenza</v>
          </cell>
          <cell r="I20" t="str">
            <v>Cosenza</v>
          </cell>
          <cell r="J20" t="str">
            <v>CS</v>
          </cell>
          <cell r="K20" t="str">
            <v>Via Valle del Neto, 3</v>
          </cell>
          <cell r="L20" t="str">
            <v>Rende</v>
          </cell>
          <cell r="M20" t="str">
            <v>CS</v>
          </cell>
          <cell r="N20">
            <v>1</v>
          </cell>
          <cell r="O20" t="str">
            <v>S</v>
          </cell>
          <cell r="P20" t="str">
            <v xml:space="preserve">Scolastica - Lunedì Martedì Mercoledì Giovedì Venerdì Sabato </v>
          </cell>
          <cell r="Q20">
            <v>200</v>
          </cell>
          <cell r="R20">
            <v>3.6120000000000001</v>
          </cell>
        </row>
        <row r="21">
          <cell r="A21">
            <v>1786</v>
          </cell>
          <cell r="B21" t="str">
            <v>136</v>
          </cell>
          <cell r="C21" t="str">
            <v>B</v>
          </cell>
          <cell r="D21" t="str">
            <v>1</v>
          </cell>
          <cell r="E21" t="str">
            <v>1</v>
          </cell>
          <cell r="F21" t="str">
            <v>Viale Guglielmo Marconi, 120 (Cosenza) -&gt; Viale Magna Grecia (Cosenza) -&gt; Via Sandro Botticelli, 32 (Rende) -&gt; Via Genova, 30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1" t="str">
            <v>Andata</v>
          </cell>
          <cell r="H21" t="str">
            <v>Viale Guglielmo Marconi, 120</v>
          </cell>
          <cell r="I21" t="str">
            <v>Cosenza</v>
          </cell>
          <cell r="J21" t="str">
            <v>CS</v>
          </cell>
          <cell r="K21" t="str">
            <v>Università della Calabria - Arcavacata</v>
          </cell>
          <cell r="L21" t="str">
            <v>Rende</v>
          </cell>
          <cell r="M21" t="str">
            <v>CS</v>
          </cell>
          <cell r="N21">
            <v>14</v>
          </cell>
          <cell r="O21" t="str">
            <v>Z36</v>
          </cell>
          <cell r="P21" t="str">
            <v xml:space="preserve">Feriale nel periodo 1/01 - 31/07 e 10/09 - 31/12 - Lunedì Martedì Mercoledì Giovedì Venerdì Sabato </v>
          </cell>
          <cell r="Q21">
            <v>271</v>
          </cell>
          <cell r="R21">
            <v>10.843999999999999</v>
          </cell>
        </row>
        <row r="22">
          <cell r="A22">
            <v>1787</v>
          </cell>
          <cell r="B22" t="str">
            <v>136</v>
          </cell>
          <cell r="C22" t="str">
            <v>B</v>
          </cell>
          <cell r="D22" t="str">
            <v>2</v>
          </cell>
          <cell r="E22" t="str">
            <v>1</v>
          </cell>
          <cell r="F22" t="str">
            <v>Strada Statale 19 delle Calabrie (Rende) -&gt; Via Guglielmo Marconi, 62-68 (Rende) -&gt; Università della Calabria - Arcavacata (Rende)</v>
          </cell>
          <cell r="G22" t="str">
            <v>Andata</v>
          </cell>
          <cell r="H22" t="str">
            <v>Strada Statale 19 delle Calabrie</v>
          </cell>
          <cell r="I22" t="str">
            <v>Rende</v>
          </cell>
          <cell r="J22" t="str">
            <v>CS</v>
          </cell>
          <cell r="K22" t="str">
            <v>Università della Calabria - Arcavacata</v>
          </cell>
          <cell r="L22" t="str">
            <v>Rende</v>
          </cell>
          <cell r="M22" t="str">
            <v>CS</v>
          </cell>
          <cell r="N22">
            <v>3</v>
          </cell>
          <cell r="O22" t="str">
            <v>Z36</v>
          </cell>
          <cell r="P22" t="str">
            <v xml:space="preserve">Feriale nel periodo 1/01 - 31/07 e 10/09 - 31/12 - Lunedì Martedì Mercoledì Giovedì Venerdì Sabato </v>
          </cell>
          <cell r="Q22">
            <v>271</v>
          </cell>
          <cell r="R22">
            <v>2.8119999999999998</v>
          </cell>
        </row>
        <row r="23">
          <cell r="A23">
            <v>1790</v>
          </cell>
          <cell r="B23" t="str">
            <v>136</v>
          </cell>
          <cell r="C23" t="str">
            <v>B</v>
          </cell>
          <cell r="D23" t="str">
            <v>1</v>
          </cell>
          <cell r="E23" t="str">
            <v>1</v>
          </cell>
          <cell r="F23"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Panebianco, 498 (Cosenza) -&gt; Via Panebianco, 161 (Cosenza) -&gt; Via Panebianco, 17 (Cosenza) -&gt; Viale Guglielmo Marconi, 120 (Cosenza)</v>
          </cell>
          <cell r="G23" t="str">
            <v>Ritorno</v>
          </cell>
          <cell r="H23" t="str">
            <v>Università della Calabria - Arcavacata</v>
          </cell>
          <cell r="I23" t="str">
            <v>Rende</v>
          </cell>
          <cell r="J23" t="str">
            <v>CS</v>
          </cell>
          <cell r="K23" t="str">
            <v>Viale Guglielmo Marconi, 120</v>
          </cell>
          <cell r="L23" t="str">
            <v>Cosenza</v>
          </cell>
          <cell r="M23" t="str">
            <v>CS</v>
          </cell>
          <cell r="N23">
            <v>1</v>
          </cell>
          <cell r="O23" t="str">
            <v>Z36</v>
          </cell>
          <cell r="P23" t="str">
            <v xml:space="preserve">Feriale nel periodo 1/01 - 31/07 e 10/09 - 31/12 - Lunedì Martedì Mercoledì Giovedì Venerdì Sabato </v>
          </cell>
          <cell r="Q23">
            <v>271</v>
          </cell>
          <cell r="R23">
            <v>9.8550000000000004</v>
          </cell>
        </row>
        <row r="24">
          <cell r="A24">
            <v>1791</v>
          </cell>
          <cell r="B24" t="str">
            <v>136</v>
          </cell>
          <cell r="C24" t="str">
            <v>B</v>
          </cell>
          <cell r="D24" t="str">
            <v>2</v>
          </cell>
          <cell r="E24" t="str">
            <v>1</v>
          </cell>
          <cell r="F24" t="str">
            <v>Università della Calabria - Arcavacata (Rende) -&gt; Via Pietro Bucci (Rende) -&gt; Via Pietro De Crescenzi,2 (Rende) -&gt; Via U. Boccioni,11 (Rende) -&gt; Via Leonardo Da Vinci, 69 (Rende)</v>
          </cell>
          <cell r="G24" t="str">
            <v>Ritorno</v>
          </cell>
          <cell r="H24" t="str">
            <v>Università della Calabria - Arcavacata</v>
          </cell>
          <cell r="I24" t="str">
            <v>Rende</v>
          </cell>
          <cell r="J24" t="str">
            <v>CS</v>
          </cell>
          <cell r="K24" t="str">
            <v>Via Leonardo Da Vinci, 69</v>
          </cell>
          <cell r="L24" t="str">
            <v>Rende</v>
          </cell>
          <cell r="M24" t="str">
            <v>CS</v>
          </cell>
          <cell r="N24">
            <v>1</v>
          </cell>
          <cell r="O24" t="str">
            <v>Z36</v>
          </cell>
          <cell r="P24" t="str">
            <v xml:space="preserve">Feriale nel periodo 1/01 - 31/07 e 10/09 - 31/12 - Lunedì Martedì Mercoledì Giovedì Venerdì Sabato </v>
          </cell>
          <cell r="Q24">
            <v>271</v>
          </cell>
          <cell r="R24">
            <v>2.88</v>
          </cell>
        </row>
        <row r="25">
          <cell r="A25">
            <v>1792</v>
          </cell>
          <cell r="B25" t="str">
            <v>136</v>
          </cell>
          <cell r="C25" t="str">
            <v>C</v>
          </cell>
          <cell r="D25" t="str">
            <v>1</v>
          </cell>
          <cell r="E25" t="str">
            <v>1</v>
          </cell>
          <cell r="F25"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Panebianco, 498 (Cosenza) -&gt; Via Panebianco, 161 (Cosenza) -&gt; Via Panebianco, 17 (Cosenza) -&gt; Viale Guglielmo Marconi, 120 (Cosenza)</v>
          </cell>
          <cell r="G25" t="str">
            <v>Ritorno</v>
          </cell>
          <cell r="H25" t="str">
            <v>Università della Calabria - Arcavacata</v>
          </cell>
          <cell r="I25" t="str">
            <v>Rende</v>
          </cell>
          <cell r="J25" t="str">
            <v>CS</v>
          </cell>
          <cell r="K25" t="str">
            <v>Viale Guglielmo Marconi, 120</v>
          </cell>
          <cell r="L25" t="str">
            <v>Cosenza</v>
          </cell>
          <cell r="M25" t="str">
            <v>CS</v>
          </cell>
          <cell r="N25">
            <v>12</v>
          </cell>
          <cell r="O25" t="str">
            <v>Z36</v>
          </cell>
          <cell r="P25" t="str">
            <v xml:space="preserve">Feriale nel periodo 1/01 - 31/07 e 10/09 - 31/12 - Lunedì Martedì Mercoledì Giovedì Venerdì Sabato </v>
          </cell>
          <cell r="Q25">
            <v>271</v>
          </cell>
          <cell r="R25">
            <v>9.4410000000000007</v>
          </cell>
        </row>
        <row r="26">
          <cell r="A26">
            <v>1793</v>
          </cell>
          <cell r="B26" t="str">
            <v>136</v>
          </cell>
          <cell r="C26" t="str">
            <v>C</v>
          </cell>
          <cell r="D26" t="str">
            <v>1</v>
          </cell>
          <cell r="E26" t="str">
            <v>1</v>
          </cell>
          <cell r="F26" t="str">
            <v>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26" t="str">
            <v>Andata</v>
          </cell>
          <cell r="H26" t="str">
            <v>Via Fratelli Bandiera, 100</v>
          </cell>
          <cell r="I26" t="str">
            <v>Rende</v>
          </cell>
          <cell r="J26" t="str">
            <v>CS</v>
          </cell>
          <cell r="K26" t="str">
            <v>Via Settimio Severo, 83</v>
          </cell>
          <cell r="L26" t="str">
            <v>Rende</v>
          </cell>
          <cell r="M26" t="str">
            <v>CS</v>
          </cell>
          <cell r="N26">
            <v>25</v>
          </cell>
          <cell r="O26" t="str">
            <v>Z36</v>
          </cell>
          <cell r="P26" t="str">
            <v xml:space="preserve">Feriale nel periodo 1/01 - 31/07 e 10/09 - 31/12 - Lunedì Martedì Mercoledì Giovedì Venerdì Sabato </v>
          </cell>
          <cell r="Q26">
            <v>271</v>
          </cell>
          <cell r="R26">
            <v>8.5739999999999998</v>
          </cell>
        </row>
        <row r="27">
          <cell r="A27">
            <v>1794</v>
          </cell>
          <cell r="B27" t="str">
            <v>136</v>
          </cell>
          <cell r="C27" t="str">
            <v>C</v>
          </cell>
          <cell r="D27" t="str">
            <v>1</v>
          </cell>
          <cell r="E27" t="str">
            <v>1</v>
          </cell>
          <cell r="F27" t="str">
            <v>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27" t="str">
            <v>Andata</v>
          </cell>
          <cell r="H27" t="str">
            <v>Via Fratelli Bandiera, 100</v>
          </cell>
          <cell r="I27" t="str">
            <v>Rende</v>
          </cell>
          <cell r="J27" t="str">
            <v>CS</v>
          </cell>
          <cell r="K27" t="str">
            <v>Via Settimio Severo, 83</v>
          </cell>
          <cell r="L27" t="str">
            <v>Rende</v>
          </cell>
          <cell r="M27" t="str">
            <v>CS</v>
          </cell>
          <cell r="N27">
            <v>2</v>
          </cell>
          <cell r="O27" t="str">
            <v>S</v>
          </cell>
          <cell r="P27" t="str">
            <v xml:space="preserve">Scolastica - Lunedì Martedì Mercoledì Giovedì Venerdì Sabato </v>
          </cell>
          <cell r="Q27">
            <v>200</v>
          </cell>
          <cell r="R27">
            <v>8.5739999999999998</v>
          </cell>
        </row>
        <row r="28">
          <cell r="A28">
            <v>1795</v>
          </cell>
          <cell r="B28" t="str">
            <v>136</v>
          </cell>
          <cell r="C28" t="str">
            <v>D</v>
          </cell>
          <cell r="D28" t="str">
            <v>1</v>
          </cell>
          <cell r="E28" t="str">
            <v>1</v>
          </cell>
          <cell r="F28" t="str">
            <v>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8" t="str">
            <v>Andata</v>
          </cell>
          <cell r="H28" t="str">
            <v>Via Valle del Neto, 3</v>
          </cell>
          <cell r="I28" t="str">
            <v>Rende</v>
          </cell>
          <cell r="J28" t="str">
            <v>CS</v>
          </cell>
          <cell r="K28" t="str">
            <v>Università della Calabria - Arcavacata</v>
          </cell>
          <cell r="L28" t="str">
            <v>Rende</v>
          </cell>
          <cell r="M28" t="str">
            <v>CS</v>
          </cell>
          <cell r="N28">
            <v>1</v>
          </cell>
          <cell r="O28" t="str">
            <v>S</v>
          </cell>
          <cell r="P28" t="str">
            <v xml:space="preserve">Scolastica - Lunedì Martedì Mercoledì Giovedì Venerdì Sabato </v>
          </cell>
          <cell r="Q28">
            <v>200</v>
          </cell>
          <cell r="R28">
            <v>6.7359999999999998</v>
          </cell>
        </row>
        <row r="29">
          <cell r="A29">
            <v>1796</v>
          </cell>
          <cell r="B29" t="str">
            <v>136</v>
          </cell>
          <cell r="C29" t="str">
            <v>D</v>
          </cell>
          <cell r="D29" t="str">
            <v>1</v>
          </cell>
          <cell r="E29" t="str">
            <v>1</v>
          </cell>
          <cell r="F29" t="str">
            <v>Via Valle del Neto, 3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29" t="str">
            <v>Andata</v>
          </cell>
          <cell r="H29" t="str">
            <v>Via Valle del Neto, 3</v>
          </cell>
          <cell r="I29" t="str">
            <v>Rende</v>
          </cell>
          <cell r="J29" t="str">
            <v>CS</v>
          </cell>
          <cell r="K29" t="str">
            <v>Università della Calabria - Arcavacata</v>
          </cell>
          <cell r="L29" t="str">
            <v>Rende</v>
          </cell>
          <cell r="M29" t="str">
            <v>CS</v>
          </cell>
          <cell r="N29">
            <v>1</v>
          </cell>
          <cell r="O29" t="str">
            <v>Z36</v>
          </cell>
          <cell r="P29" t="str">
            <v xml:space="preserve">Feriale nel periodo 1/01 - 31/07 e 10/09 - 31/12 - Lunedì Martedì Mercoledì Giovedì Venerdì Sabato </v>
          </cell>
          <cell r="Q29">
            <v>271</v>
          </cell>
          <cell r="R29">
            <v>6.7359999999999998</v>
          </cell>
        </row>
        <row r="30">
          <cell r="A30">
            <v>1797</v>
          </cell>
          <cell r="B30" t="str">
            <v>136</v>
          </cell>
          <cell r="C30" t="str">
            <v>D</v>
          </cell>
          <cell r="D30" t="str">
            <v>1</v>
          </cell>
          <cell r="E30" t="str">
            <v>1</v>
          </cell>
          <cell r="F30"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Don Minzoni (Rende) -&gt; Via Don Giovanni Minzoni, 90 (Rende) -&gt; Via Don Giovanni Minzoni, 147B (Rende) -&gt; Via Caduti di Nassirya, 252-298 (Rende) -&gt; Via Genova, 30 (Rende) -&gt; Via Busento, 29 (Rende) -&gt; Via Valle del Neto, 3 (Rende)</v>
          </cell>
          <cell r="G30" t="str">
            <v>Ritorno</v>
          </cell>
          <cell r="H30" t="str">
            <v>Università della Calabria - Arcavacata</v>
          </cell>
          <cell r="I30" t="str">
            <v>Rende</v>
          </cell>
          <cell r="J30" t="str">
            <v>CS</v>
          </cell>
          <cell r="K30" t="str">
            <v>Via Valle del Neto, 3</v>
          </cell>
          <cell r="L30" t="str">
            <v>Rende</v>
          </cell>
          <cell r="M30" t="str">
            <v>CS</v>
          </cell>
          <cell r="N30">
            <v>1</v>
          </cell>
          <cell r="O30" t="str">
            <v>S</v>
          </cell>
          <cell r="P30" t="str">
            <v xml:space="preserve">Scolastica - Lunedì Martedì Mercoledì Giovedì Venerdì Sabato </v>
          </cell>
          <cell r="Q30">
            <v>200</v>
          </cell>
          <cell r="R30">
            <v>7.3150000000000004</v>
          </cell>
        </row>
        <row r="31">
          <cell r="A31">
            <v>1798</v>
          </cell>
          <cell r="B31" t="str">
            <v>136</v>
          </cell>
          <cell r="C31" t="str">
            <v>E</v>
          </cell>
          <cell r="D31" t="str">
            <v>1</v>
          </cell>
          <cell r="E31" t="str">
            <v>1</v>
          </cell>
          <cell r="F31"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1" t="str">
            <v>Ritorno</v>
          </cell>
          <cell r="H31" t="str">
            <v>Università della Calabria - Arcavacata</v>
          </cell>
          <cell r="I31" t="str">
            <v>Rende</v>
          </cell>
          <cell r="J31" t="str">
            <v>CS</v>
          </cell>
          <cell r="K31" t="str">
            <v>Via Fratelli Bandiera, 100</v>
          </cell>
          <cell r="L31" t="str">
            <v>Rende</v>
          </cell>
          <cell r="M31" t="str">
            <v>CS</v>
          </cell>
          <cell r="N31">
            <v>1</v>
          </cell>
          <cell r="O31" t="str">
            <v>S</v>
          </cell>
          <cell r="P31" t="str">
            <v xml:space="preserve">Scolastica - Lunedì Martedì Mercoledì Giovedì Venerdì Sabato </v>
          </cell>
          <cell r="Q31">
            <v>200</v>
          </cell>
          <cell r="R31">
            <v>5.4459999999999997</v>
          </cell>
        </row>
        <row r="32">
          <cell r="A32">
            <v>1799</v>
          </cell>
          <cell r="B32" t="str">
            <v>136</v>
          </cell>
          <cell r="C32" t="str">
            <v>E</v>
          </cell>
          <cell r="D32" t="str">
            <v>2</v>
          </cell>
          <cell r="E32" t="str">
            <v>1</v>
          </cell>
          <cell r="F3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2" t="str">
            <v>Ritorno</v>
          </cell>
          <cell r="H32" t="str">
            <v>Via Settimio Severo, 83</v>
          </cell>
          <cell r="I32" t="str">
            <v>Rende</v>
          </cell>
          <cell r="J32" t="str">
            <v>CS</v>
          </cell>
          <cell r="K32" t="str">
            <v>Via Fratelli Bandiera, 100</v>
          </cell>
          <cell r="L32" t="str">
            <v>Rende</v>
          </cell>
          <cell r="M32" t="str">
            <v>CS</v>
          </cell>
          <cell r="N32">
            <v>2</v>
          </cell>
          <cell r="O32" t="str">
            <v>S</v>
          </cell>
          <cell r="P32" t="str">
            <v xml:space="preserve">Scolastica - Lunedì Martedì Mercoledì Giovedì Venerdì Sabato </v>
          </cell>
          <cell r="Q32">
            <v>200</v>
          </cell>
          <cell r="R32">
            <v>6.7190000000000003</v>
          </cell>
        </row>
        <row r="33">
          <cell r="A33">
            <v>1800</v>
          </cell>
          <cell r="B33" t="str">
            <v>136</v>
          </cell>
          <cell r="C33" t="str">
            <v>E</v>
          </cell>
          <cell r="D33" t="str">
            <v>1</v>
          </cell>
          <cell r="E33" t="str">
            <v>1</v>
          </cell>
          <cell r="F33"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3" t="str">
            <v>Ritorno</v>
          </cell>
          <cell r="H33" t="str">
            <v>Via Settimio Severo, 83</v>
          </cell>
          <cell r="I33" t="str">
            <v>Rende</v>
          </cell>
          <cell r="J33" t="str">
            <v>CS</v>
          </cell>
          <cell r="K33" t="str">
            <v>Via Fratelli Bandiera, 100</v>
          </cell>
          <cell r="L33" t="str">
            <v>Rende</v>
          </cell>
          <cell r="M33" t="str">
            <v>CS</v>
          </cell>
          <cell r="N33">
            <v>26</v>
          </cell>
          <cell r="O33" t="str">
            <v>Z36</v>
          </cell>
          <cell r="P33" t="str">
            <v xml:space="preserve">Feriale nel periodo 1/01 - 31/07 e 10/09 - 31/12 - Lunedì Martedì Mercoledì Giovedì Venerdì Sabato </v>
          </cell>
          <cell r="Q33">
            <v>271</v>
          </cell>
          <cell r="R33">
            <v>6.7190000000000003</v>
          </cell>
        </row>
        <row r="34">
          <cell r="A34">
            <v>1801</v>
          </cell>
          <cell r="B34" t="str">
            <v>136</v>
          </cell>
          <cell r="C34" t="str">
            <v>E</v>
          </cell>
          <cell r="D34" t="str">
            <v>2</v>
          </cell>
          <cell r="E34" t="str">
            <v>1</v>
          </cell>
          <cell r="F34"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Fratelli Bandiera, 100 (Rende)</v>
          </cell>
          <cell r="G34" t="str">
            <v>Ritorno</v>
          </cell>
          <cell r="H34" t="str">
            <v>Università della Calabria - Arcavacata</v>
          </cell>
          <cell r="I34" t="str">
            <v>Rende</v>
          </cell>
          <cell r="J34" t="str">
            <v>CS</v>
          </cell>
          <cell r="K34" t="str">
            <v>Via Fratelli Bandiera, 100</v>
          </cell>
          <cell r="L34" t="str">
            <v>Rende</v>
          </cell>
          <cell r="M34" t="str">
            <v>CS</v>
          </cell>
          <cell r="N34">
            <v>1</v>
          </cell>
          <cell r="O34" t="str">
            <v>Z36</v>
          </cell>
          <cell r="P34" t="str">
            <v xml:space="preserve">Feriale nel periodo 1/01 - 31/07 e 10/09 - 31/12 - Lunedì Martedì Mercoledì Giovedì Venerdì Sabato </v>
          </cell>
          <cell r="Q34">
            <v>271</v>
          </cell>
          <cell r="R34">
            <v>5.4459999999999997</v>
          </cell>
        </row>
        <row r="35">
          <cell r="A35">
            <v>1803</v>
          </cell>
          <cell r="B35" t="str">
            <v>136</v>
          </cell>
          <cell r="C35" t="str">
            <v>F</v>
          </cell>
          <cell r="D35" t="str">
            <v>1</v>
          </cell>
          <cell r="E35" t="str">
            <v>1</v>
          </cell>
          <cell r="F35" t="str">
            <v>Via Alessandro Magno (Rende) -&gt; Via Giulio Cesare (Rende) -&gt; Via Giulio Cesare, 43-55 (Rende) -&gt; Via Napoleone Bonaparte, 34 (Rende) -&gt; Via della Chiesa, 2 (Rende) -&gt; Contrada Macchialonga, 22 (Rende) -&gt; Contrada Macchialonga, 58E (Rende) -&gt; Via Irlanda, 1 (Rende) -&gt; Via della Chiesa, 2 (Rende) -&gt; Via della Chiesa, 32 (Rende) -&gt; Via Salerno Rosario, 148 (Rende) -&gt; Via Salerno Rosario, 212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5" t="str">
            <v>Ritorno</v>
          </cell>
          <cell r="H35" t="str">
            <v>Via Alessandro Magno</v>
          </cell>
          <cell r="I35" t="str">
            <v>Rende</v>
          </cell>
          <cell r="J35" t="str">
            <v>CS</v>
          </cell>
          <cell r="K35" t="str">
            <v>Autostazione Cosenza</v>
          </cell>
          <cell r="L35" t="str">
            <v>Cosenza</v>
          </cell>
          <cell r="M35" t="str">
            <v>CS</v>
          </cell>
          <cell r="N35">
            <v>1</v>
          </cell>
          <cell r="O35" t="str">
            <v>L</v>
          </cell>
          <cell r="P35" t="str">
            <v xml:space="preserve">Feriale - Lunedì Martedì Mercoledì Giovedì Venerdì Sabato </v>
          </cell>
          <cell r="Q35">
            <v>303</v>
          </cell>
          <cell r="R35">
            <v>19.542999999999999</v>
          </cell>
        </row>
        <row r="36">
          <cell r="A36">
            <v>1804</v>
          </cell>
          <cell r="B36" t="str">
            <v>136</v>
          </cell>
          <cell r="C36" t="str">
            <v>F</v>
          </cell>
          <cell r="D36" t="str">
            <v>1</v>
          </cell>
          <cell r="E36" t="str">
            <v>1</v>
          </cell>
          <cell r="F36" t="str">
            <v>Via Caduti di Nassirya, 252-298 (Rende) -&gt; Via Genova, 30 (Rende) -&gt; Via Kennedy, 104-116 (Rende) -&gt; Strada Statale 19 delle Calabrie, 144 (Rende) -&gt; 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36" t="str">
            <v>Andata</v>
          </cell>
          <cell r="H36" t="str">
            <v>Via Caduti di Nassirya, 252-298</v>
          </cell>
          <cell r="I36" t="str">
            <v>Rende</v>
          </cell>
          <cell r="J36" t="str">
            <v>CS</v>
          </cell>
          <cell r="K36" t="str">
            <v>Università della Calabria - Arcavacata</v>
          </cell>
          <cell r="L36" t="str">
            <v>Rende</v>
          </cell>
          <cell r="M36" t="str">
            <v>CS</v>
          </cell>
          <cell r="N36">
            <v>23</v>
          </cell>
          <cell r="O36" t="str">
            <v>Z36</v>
          </cell>
          <cell r="P36" t="str">
            <v xml:space="preserve">Feriale nel periodo 1/01 - 31/07 e 10/09 - 31/12 - Lunedì Martedì Mercoledì Giovedì Venerdì Sabato </v>
          </cell>
          <cell r="Q36">
            <v>271</v>
          </cell>
          <cell r="R36">
            <v>9.1750000000000007</v>
          </cell>
        </row>
        <row r="37">
          <cell r="A37">
            <v>1805</v>
          </cell>
          <cell r="B37" t="str">
            <v>136</v>
          </cell>
          <cell r="C37" t="str">
            <v>G</v>
          </cell>
          <cell r="D37" t="str">
            <v>1</v>
          </cell>
          <cell r="E37" t="str">
            <v>1</v>
          </cell>
          <cell r="F3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Repaci, 43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212 (Rende) -&gt; Via Salerno Rosario, 146 (Rende) -&gt; Via Napoleone Bonaparte, 34 (Rende) -&gt; Via della Chiesa, 2 (Rende) -&gt; Contrada Macchialonga, 22 (Rende) -&gt; Contrada Macchialonga, 58E (Rende) -&gt; Via Irlanda, 1 (Rende) -&gt; Via della Chiesa, 2 (Rende) -&gt; Via Alessandro Magno, 69 (Rende) -&gt; Via Alessandro Magno, 426 (Rende) -&gt; Contrada Rocchi, 612 (Rende) -&gt; Via Alessandro Magno (Rende)</v>
          </cell>
          <cell r="G37" t="str">
            <v>Andata</v>
          </cell>
          <cell r="H37" t="str">
            <v>Autostazione Cosenza</v>
          </cell>
          <cell r="I37" t="str">
            <v>Cosenza</v>
          </cell>
          <cell r="J37" t="str">
            <v>CS</v>
          </cell>
          <cell r="K37" t="str">
            <v>Via Alessandro Magno</v>
          </cell>
          <cell r="L37" t="str">
            <v>Rende</v>
          </cell>
          <cell r="M37" t="str">
            <v>CS</v>
          </cell>
          <cell r="N37">
            <v>1</v>
          </cell>
          <cell r="O37" t="str">
            <v>L</v>
          </cell>
          <cell r="P37" t="str">
            <v xml:space="preserve">Feriale - Lunedì Martedì Mercoledì Giovedì Venerdì Sabato </v>
          </cell>
          <cell r="Q37">
            <v>303</v>
          </cell>
          <cell r="R37">
            <v>20.739000000000001</v>
          </cell>
        </row>
        <row r="38">
          <cell r="A38">
            <v>1806</v>
          </cell>
          <cell r="B38" t="str">
            <v>136</v>
          </cell>
          <cell r="C38" t="str">
            <v>G</v>
          </cell>
          <cell r="D38" t="str">
            <v>1</v>
          </cell>
          <cell r="E38" t="str">
            <v>1</v>
          </cell>
          <cell r="F38"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v>
          </cell>
          <cell r="G38" t="str">
            <v>Ritorno</v>
          </cell>
          <cell r="H38" t="str">
            <v>Università della Calabria - Arcavacata</v>
          </cell>
          <cell r="I38" t="str">
            <v>Rende</v>
          </cell>
          <cell r="J38" t="str">
            <v>CS</v>
          </cell>
          <cell r="K38" t="str">
            <v>Via Caduti di Nassirya, 252-298</v>
          </cell>
          <cell r="L38" t="str">
            <v>Rende</v>
          </cell>
          <cell r="M38" t="str">
            <v>CS</v>
          </cell>
          <cell r="N38">
            <v>22</v>
          </cell>
          <cell r="O38" t="str">
            <v>Z36</v>
          </cell>
          <cell r="P38" t="str">
            <v xml:space="preserve">Feriale nel periodo 1/01 - 31/07 e 10/09 - 31/12 - Lunedì Martedì Mercoledì Giovedì Venerdì Sabato </v>
          </cell>
          <cell r="Q38">
            <v>271</v>
          </cell>
          <cell r="R38">
            <v>6.4829999999999997</v>
          </cell>
        </row>
        <row r="39">
          <cell r="A39">
            <v>1807</v>
          </cell>
          <cell r="B39" t="str">
            <v>136</v>
          </cell>
          <cell r="C39" t="str">
            <v>H</v>
          </cell>
          <cell r="D39" t="str">
            <v>1</v>
          </cell>
          <cell r="E39" t="str">
            <v>1</v>
          </cell>
          <cell r="F39" t="str">
            <v>Via Valle del Neto, 3 (Rende) -&gt; Via Kennedy, 104-116 (Rende) -&gt; Strada Statale 19 delle Calabrie, 144 (Rende) -&gt; Via Fratelli Bandiera, 100 (Rende) -&gt; Via Carlo Bilotti, 16 (Rende) -&gt; Corso Antonio Gramsci, 13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39" t="str">
            <v>Andata</v>
          </cell>
          <cell r="H39" t="str">
            <v>Via Valle del Neto, 3</v>
          </cell>
          <cell r="I39" t="str">
            <v>Rende</v>
          </cell>
          <cell r="J39" t="str">
            <v>CS</v>
          </cell>
          <cell r="K39" t="str">
            <v>Università della Calabria - Arcavacata</v>
          </cell>
          <cell r="L39" t="str">
            <v>Rende</v>
          </cell>
          <cell r="M39" t="str">
            <v>CS</v>
          </cell>
          <cell r="N39">
            <v>2</v>
          </cell>
          <cell r="O39" t="str">
            <v>Z36</v>
          </cell>
          <cell r="P39" t="str">
            <v xml:space="preserve">Feriale nel periodo 1/01 - 31/07 e 10/09 - 31/12 - Lunedì Martedì Mercoledì Giovedì Venerdì Sabato </v>
          </cell>
          <cell r="Q39">
            <v>271</v>
          </cell>
          <cell r="R39">
            <v>8.4260000000000002</v>
          </cell>
        </row>
        <row r="40">
          <cell r="A40">
            <v>1808</v>
          </cell>
          <cell r="B40" t="str">
            <v>137</v>
          </cell>
          <cell r="C40" t="str">
            <v>A</v>
          </cell>
          <cell r="D40" t="str">
            <v>1</v>
          </cell>
          <cell r="E40" t="str">
            <v>1</v>
          </cell>
          <cell r="F40" t="str">
            <v>Via Savagli, 6 (Marano Principato) -&gt; Via Tenuti, 17 (Marano Principato) -&gt; Via Tenuti, 17 (Marano Principato) -&gt; Via Moretti, 47/b (Marano Principato) -&gt; Via Annunziata, 122 (Marano Principato) -&gt; Strada Provinciale 86, 1621 (Marano Principato)</v>
          </cell>
          <cell r="G40" t="str">
            <v>Andata</v>
          </cell>
          <cell r="H40" t="str">
            <v>Via Savagli, 6</v>
          </cell>
          <cell r="I40" t="str">
            <v>Marano Principato</v>
          </cell>
          <cell r="J40" t="str">
            <v>CS</v>
          </cell>
          <cell r="K40" t="str">
            <v>Strada Provinciale 86, 1621</v>
          </cell>
          <cell r="L40" t="str">
            <v>Marano Principato</v>
          </cell>
          <cell r="M40" t="str">
            <v>CS</v>
          </cell>
          <cell r="N40">
            <v>1</v>
          </cell>
          <cell r="O40" t="str">
            <v>L</v>
          </cell>
          <cell r="P40" t="str">
            <v xml:space="preserve">Feriale - Lunedì Martedì Mercoledì Giovedì Venerdì Sabato </v>
          </cell>
          <cell r="Q40">
            <v>303</v>
          </cell>
          <cell r="R40">
            <v>2.048</v>
          </cell>
        </row>
        <row r="41">
          <cell r="A41">
            <v>1809</v>
          </cell>
          <cell r="B41" t="str">
            <v>137</v>
          </cell>
          <cell r="C41" t="str">
            <v>A</v>
          </cell>
          <cell r="D41" t="str">
            <v>2</v>
          </cell>
          <cell r="E41" t="str">
            <v>1</v>
          </cell>
          <cell r="F41" t="str">
            <v>Via Savagli, 6 (Marano Principato) -&gt; Via Tenuti, 17 (Marano Principato) -&gt; Via Tenuti, 17 (Marano Principato) -&gt; Via Moretti, 47/b (Marano Principato) -&gt; Via Annunziata, 122 (Marano Principato) -&gt; Strada Provinciale 86, 1621 (Marano Principato) -&gt; Strada Provinciale 86, 1627 (Marano Principato) -&gt; Via Bisciglietto (Marano Principato) -&gt; 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1" t="str">
            <v>Andata</v>
          </cell>
          <cell r="H41" t="str">
            <v>Via Savagli, 6</v>
          </cell>
          <cell r="I41" t="str">
            <v>Marano Principato</v>
          </cell>
          <cell r="J41" t="str">
            <v>CS</v>
          </cell>
          <cell r="K41" t="str">
            <v>Autostazione Cosenza</v>
          </cell>
          <cell r="L41" t="str">
            <v>Cosenza</v>
          </cell>
          <cell r="M41" t="str">
            <v>CS</v>
          </cell>
          <cell r="N41">
            <v>2</v>
          </cell>
          <cell r="O41" t="str">
            <v>L</v>
          </cell>
          <cell r="P41" t="str">
            <v xml:space="preserve">Feriale - Lunedì Martedì Mercoledì Giovedì Venerdì Sabato </v>
          </cell>
          <cell r="Q41">
            <v>303</v>
          </cell>
          <cell r="R41">
            <v>18.725000000000001</v>
          </cell>
        </row>
        <row r="42">
          <cell r="A42">
            <v>1810</v>
          </cell>
          <cell r="B42" t="str">
            <v>137</v>
          </cell>
          <cell r="C42" t="str">
            <v>A</v>
          </cell>
          <cell r="D42" t="str">
            <v>3</v>
          </cell>
          <cell r="E42" t="str">
            <v>1</v>
          </cell>
          <cell r="F42" t="str">
            <v>Via Savagli, 6 (Marano Principato) -&gt; Via Tenuti, 17 (Marano Principato) -&gt; Via Tenuti, 17 (Marano Principato) -&gt; Via Moretti, 47/b (Marano Principato) -&gt; Via Annunziata, 122 (Marano Principato) -&gt; Strada Provinciale 86, 1621 (Marano Principato) -&gt; Strada Provinciale 86, 1627 (Marano Principato) -&gt; 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2" t="str">
            <v>Andata</v>
          </cell>
          <cell r="H42" t="str">
            <v>Via Savagli, 6</v>
          </cell>
          <cell r="I42" t="str">
            <v>Marano Principato</v>
          </cell>
          <cell r="J42" t="str">
            <v>CS</v>
          </cell>
          <cell r="K42" t="str">
            <v>Autostazione Cosenza</v>
          </cell>
          <cell r="L42" t="str">
            <v>Cosenza</v>
          </cell>
          <cell r="M42" t="str">
            <v>CS</v>
          </cell>
          <cell r="N42">
            <v>4</v>
          </cell>
          <cell r="O42" t="str">
            <v>L</v>
          </cell>
          <cell r="P42" t="str">
            <v xml:space="preserve">Feriale - Lunedì Martedì Mercoledì Giovedì Venerdì Sabato </v>
          </cell>
          <cell r="Q42">
            <v>303</v>
          </cell>
          <cell r="R42">
            <v>16.516999999999999</v>
          </cell>
        </row>
        <row r="43">
          <cell r="A43">
            <v>1811</v>
          </cell>
          <cell r="B43" t="str">
            <v>137</v>
          </cell>
          <cell r="C43" t="str">
            <v>A</v>
          </cell>
          <cell r="D43" t="str">
            <v>4</v>
          </cell>
          <cell r="E43" t="str">
            <v>1</v>
          </cell>
          <cell r="F43" t="str">
            <v>Strada Provinciale 86, 1621 (Marano Principato) -&gt; Strada Provinciale 86, 1627 (Marano Principato) -&gt; Strada Provinciale 86, 10 (Marano Principato) -&gt; Via Santa Lucia, 62 (Marano Principato) -&gt; Via Santa Lucia, 45 (Castrolibero) -&gt; Via San Marco, 2 (Castrolibero) -&gt; Contrada Cimbri, 1 (Castrolibero) -&gt; via Colomato, 3 (Castrolibero) -&gt; via Colomato, 3 (Castrolibero) -&gt; Via della Resistenza, 12 (Castrolibero) -&gt; Via della Resistenza, 185 (Castrolibero) -&gt; Via dell'Amicizia, 10 (Castrolibero) -&gt; Via della Resistenza, 7 (Castrolibero) -&gt; Viale Magna Grecia (Cosenza) -&gt; Viale Magna Grecia (Cosenza) -&gt; Viale Sergio Cosmai, 21 (Cosenza) -&gt; Viale Sergio Cosmai, 21 (Cosenza) -&gt; Viale Sergio Cosmai, 6 (Cosenza) -&gt; Viale Paolo Borsellino, 10 (Cosenza) -&gt; Viale Paolo Borsellino, 11 (Cosenza) -&gt; Viale Giovanni e Francesca Falcone, 158-162 (Cosenza) -&gt; Autostazione Cosenza (Cosenza)</v>
          </cell>
          <cell r="G43" t="str">
            <v>Andata</v>
          </cell>
          <cell r="H43" t="str">
            <v>Strada Provinciale 86, 1621</v>
          </cell>
          <cell r="I43" t="str">
            <v>Marano Principato</v>
          </cell>
          <cell r="J43" t="str">
            <v>CS</v>
          </cell>
          <cell r="K43" t="str">
            <v>Autostazione Cosenza</v>
          </cell>
          <cell r="L43" t="str">
            <v>Cosenza</v>
          </cell>
          <cell r="M43" t="str">
            <v>CS</v>
          </cell>
          <cell r="N43">
            <v>1</v>
          </cell>
          <cell r="O43" t="str">
            <v>L</v>
          </cell>
          <cell r="P43" t="str">
            <v xml:space="preserve">Feriale - Lunedì Martedì Mercoledì Giovedì Venerdì Sabato </v>
          </cell>
          <cell r="Q43">
            <v>303</v>
          </cell>
          <cell r="R43">
            <v>13.039</v>
          </cell>
        </row>
        <row r="44">
          <cell r="A44">
            <v>1813</v>
          </cell>
          <cell r="B44" t="str">
            <v>137</v>
          </cell>
          <cell r="C44" t="str">
            <v>A</v>
          </cell>
          <cell r="D44" t="str">
            <v>2</v>
          </cell>
          <cell r="E44" t="str">
            <v>1</v>
          </cell>
          <cell r="F44"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Via Bisciglietto (Marano Principato) -&gt; Strada Provinciale 86, 1627 (Marano Principato) -&gt; Via Annunziata, 149 (Marano Principato) -&gt; Via Annunziata, 122 (Marano Principato) -&gt; Via Moretti, 47/b (Marano Principato) -&gt; Via Tenuti, 17 (Marano Principato) -&gt; Via Tenuti, 17 (Marano Principato) -&gt; Via Savagli, 6 (Marano Principato)</v>
          </cell>
          <cell r="G44" t="str">
            <v>Ritorno</v>
          </cell>
          <cell r="H44" t="str">
            <v>Autostazione Cosenza</v>
          </cell>
          <cell r="I44" t="str">
            <v>Cosenza</v>
          </cell>
          <cell r="J44" t="str">
            <v>CS</v>
          </cell>
          <cell r="K44" t="str">
            <v>Via Savagli, 6</v>
          </cell>
          <cell r="L44" t="str">
            <v>Marano Principato</v>
          </cell>
          <cell r="M44" t="str">
            <v>CS</v>
          </cell>
          <cell r="N44">
            <v>3</v>
          </cell>
          <cell r="O44" t="str">
            <v>L</v>
          </cell>
          <cell r="P44" t="str">
            <v xml:space="preserve">Feriale - Lunedì Martedì Mercoledì Giovedì Venerdì Sabato </v>
          </cell>
          <cell r="Q44">
            <v>303</v>
          </cell>
          <cell r="R44">
            <v>17.934999999999999</v>
          </cell>
        </row>
        <row r="45">
          <cell r="A45">
            <v>1814</v>
          </cell>
          <cell r="B45" t="str">
            <v>137</v>
          </cell>
          <cell r="C45" t="str">
            <v>A</v>
          </cell>
          <cell r="D45" t="str">
            <v>3</v>
          </cell>
          <cell r="E45" t="str">
            <v>1</v>
          </cell>
          <cell r="F45"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Strada Provinciale 86, 1627 (Marano Principato) -&gt; Via Annunziata, 149 (Marano Principato) -&gt; Via Annunziata, 122 (Marano Principato) -&gt; Via Moretti, 47/b (Marano Principato) -&gt; Via Tenuti, 17 (Marano Principato) -&gt; Via Tenuti, 17 (Marano Principato) -&gt; Via Savagli, 6 (Marano Principato)</v>
          </cell>
          <cell r="G45" t="str">
            <v>Ritorno</v>
          </cell>
          <cell r="H45" t="str">
            <v>Autostazione Cosenza</v>
          </cell>
          <cell r="I45" t="str">
            <v>Cosenza</v>
          </cell>
          <cell r="J45" t="str">
            <v>CS</v>
          </cell>
          <cell r="K45" t="str">
            <v>Via Savagli, 6</v>
          </cell>
          <cell r="L45" t="str">
            <v>Marano Principato</v>
          </cell>
          <cell r="M45" t="str">
            <v>CS</v>
          </cell>
          <cell r="N45">
            <v>3</v>
          </cell>
          <cell r="O45" t="str">
            <v>L</v>
          </cell>
          <cell r="P45" t="str">
            <v xml:space="preserve">Feriale - Lunedì Martedì Mercoledì Giovedì Venerdì Sabato </v>
          </cell>
          <cell r="Q45">
            <v>303</v>
          </cell>
          <cell r="R45">
            <v>15.727</v>
          </cell>
        </row>
        <row r="46">
          <cell r="A46">
            <v>1815</v>
          </cell>
          <cell r="B46" t="str">
            <v>137</v>
          </cell>
          <cell r="C46" t="str">
            <v>A</v>
          </cell>
          <cell r="D46" t="str">
            <v>4</v>
          </cell>
          <cell r="E46" t="str">
            <v>1</v>
          </cell>
          <cell r="F46" t="str">
            <v>Autostazione Cosenza (Cosenza) -&gt; Viale Giovanni e Francesca Falcone, 158 (Cosenza) -&gt; Viale Paolo Borsellino, 17 (Cosenza) -&gt; Viale Paolo Borsellino, 10 (Cosenza) -&gt; Viale Sergio Cosmai, 6 (Cosenza) -&gt; Viale Sergio Cosmai, 10 (Cosenza) -&gt; Viale Sergio Cosmai, 14 (Cosenza) -&gt; Viale Magna Grecia (Cosenza) -&gt; Via della Resistenza, 7 (Castrolibero) -&gt; Via della Resistenza, 48 (Castrolibero) -&gt; Via della Resistenza, 110 (Castrolibero) -&gt; Via della Resistenza, 12 (Castrolibero) -&gt; Via Erodoto, 2 (Castrolibero) -&gt; via Colomato, 3 (Castrolibero) -&gt; Contrada Cimbri, 1 (Castrolibero) -&gt; Via San Marco, 2 (Castrolibero) -&gt; Via Parise, 4 (Castrolibero) -&gt; Via Santa Lucia, 26 (Castrolibero) -&gt; Via Santa Lucia, 62 (Marano Principato) -&gt; Strada Provinciale 86, 10 (Marano Principato) -&gt; Via Bisciglietto (Marano Principato) -&gt; Strada Provinciale 86, 1627 (Marano Principato) -&gt; Via Annunziata, 149 (Marano Principato)</v>
          </cell>
          <cell r="G46" t="str">
            <v>Ritorno</v>
          </cell>
          <cell r="H46" t="str">
            <v>Autostazione Cosenza</v>
          </cell>
          <cell r="I46" t="str">
            <v>Cosenza</v>
          </cell>
          <cell r="J46" t="str">
            <v>CS</v>
          </cell>
          <cell r="K46" t="str">
            <v>Via Annunziata, 149</v>
          </cell>
          <cell r="L46" t="str">
            <v>Marano Principato</v>
          </cell>
          <cell r="M46" t="str">
            <v>CS</v>
          </cell>
          <cell r="N46">
            <v>1</v>
          </cell>
          <cell r="O46" t="str">
            <v>L</v>
          </cell>
          <cell r="P46" t="str">
            <v xml:space="preserve">Feriale - Lunedì Martedì Mercoledì Giovedì Venerdì Sabato </v>
          </cell>
          <cell r="Q46">
            <v>303</v>
          </cell>
          <cell r="R46">
            <v>15.929</v>
          </cell>
        </row>
        <row r="47">
          <cell r="A47">
            <v>1816</v>
          </cell>
          <cell r="B47" t="str">
            <v>137</v>
          </cell>
          <cell r="C47" t="str">
            <v>B</v>
          </cell>
          <cell r="D47" t="str">
            <v>1</v>
          </cell>
          <cell r="E47" t="str">
            <v>1</v>
          </cell>
          <cell r="F47" t="str">
            <v>Strada Provinciale 86, 1621 (Marano Principato) -&gt; Strada Provinciale 86, 421 (Marano Principato) -&gt; Via A. de Gasperi, 1 (Marano Marchesato) -&gt; Strada Provinciale 86 (Marano Marchesato) -&gt; Via della Fontana, 1 (Marano Marchesato) -&gt; Strada Provinciale 86 (Marano Marchesato) -&gt; 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47" t="str">
            <v>Andata</v>
          </cell>
          <cell r="H47" t="str">
            <v>Strada Provinciale 86, 1621</v>
          </cell>
          <cell r="I47" t="str">
            <v>Marano Principato</v>
          </cell>
          <cell r="J47" t="str">
            <v>CS</v>
          </cell>
          <cell r="K47" t="str">
            <v>Autostazione Cosenza</v>
          </cell>
          <cell r="L47" t="str">
            <v>Cosenza</v>
          </cell>
          <cell r="M47" t="str">
            <v>CS</v>
          </cell>
          <cell r="N47">
            <v>7</v>
          </cell>
          <cell r="O47" t="str">
            <v>L</v>
          </cell>
          <cell r="P47" t="str">
            <v xml:space="preserve">Feriale - Lunedì Martedì Mercoledì Giovedì Venerdì Sabato </v>
          </cell>
          <cell r="Q47">
            <v>303</v>
          </cell>
          <cell r="R47">
            <v>15.718999999999999</v>
          </cell>
        </row>
        <row r="48">
          <cell r="A48">
            <v>1818</v>
          </cell>
          <cell r="B48" t="str">
            <v>137</v>
          </cell>
          <cell r="C48" t="str">
            <v>B</v>
          </cell>
          <cell r="D48" t="str">
            <v>1</v>
          </cell>
          <cell r="E48" t="str">
            <v>1</v>
          </cell>
          <cell r="F4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Via Tommaso Campanella (Rende) -&gt; Via Alessandro Manzoni, 113-121 (Rende) -&gt; Via Alessandro Manzoni, 173 (Rende) -&gt; Via Alessandro Manzoni, 179 (Rende) -&gt; Via Malvitani, 29 (Marano Marchesato) -&gt; Via Malvitani, 154 (Rende) -&gt; Via Malvitani, 58 (Marano Marchesato) -&gt; Via Malvitani, 5 (Marano Marchesato) -&gt; Strada Provinciale 86 (Marano Marchesato) -&gt; Strada Provinciale 86 (Marano Marchesato) -&gt; Via Morroni, 51 (Marano Marchesato) -&gt; Via Morroni (Marano Marchesato) -&gt; Via kennedy, 17 (Marano Marchesato) -&gt; Via Giuseppe Garibaldi, 44 (Marano Marchesato) -&gt; Via Guanni, 3 (Marano Marchesato) -&gt; Strada Provinciale 86 (Marano Marchesato) -&gt; Via della Fontana, 1 (Marano Marchesato) -&gt; Strada Provinciale 86 (Marano Marchesato) -&gt; Via A. de Gasperi, 1 (Marano Marchesato) -&gt; Strada Provinciale 86, 421 (Marano Principato) -&gt; Strada Provinciale 86, 1627 (Marano Principato) -&gt; Via Annunziata, 149 (Marano Principato)</v>
          </cell>
          <cell r="G48" t="str">
            <v>Ritorno</v>
          </cell>
          <cell r="H48" t="str">
            <v>Autostazione Cosenza</v>
          </cell>
          <cell r="I48" t="str">
            <v>Cosenza</v>
          </cell>
          <cell r="J48" t="str">
            <v>CS</v>
          </cell>
          <cell r="K48" t="str">
            <v>Via Annunziata, 149</v>
          </cell>
          <cell r="L48" t="str">
            <v>Marano Principato</v>
          </cell>
          <cell r="M48" t="str">
            <v>CS</v>
          </cell>
          <cell r="N48">
            <v>7</v>
          </cell>
          <cell r="O48" t="str">
            <v>L</v>
          </cell>
          <cell r="P48" t="str">
            <v xml:space="preserve">Feriale - Lunedì Martedì Mercoledì Giovedì Venerdì Sabato </v>
          </cell>
          <cell r="Q48">
            <v>303</v>
          </cell>
          <cell r="R48">
            <v>16.236000000000001</v>
          </cell>
        </row>
        <row r="49">
          <cell r="A49">
            <v>1820</v>
          </cell>
          <cell r="B49" t="str">
            <v>137</v>
          </cell>
          <cell r="C49" t="str">
            <v>C</v>
          </cell>
          <cell r="D49" t="str">
            <v>2</v>
          </cell>
          <cell r="E49" t="str">
            <v>1</v>
          </cell>
          <cell r="F49" t="str">
            <v>Strada Provinciale 86, 10 (Marano Principato) -&gt; Via Santa Lucia, 62 (Marano Principato) -&gt; Via Santa Lucia, 45 (Castrolibero) -&gt; Via Parise, 4 (Castrolibero) -&gt; Via San Marco, 2 (Castrolibero) -&gt; Contrada Cimbri, 1 (Castrolibero) -&gt; via Colomato, 3 (Castrolibero) -&gt; via Colomato, 3 (Castrolibero) -&gt; Via della Resistenza, 12 (Castrolibero) -&gt; Via della Resistenza, 185 (Castrolibero) -&gt; Via dell'Unità , 12 (Castrolibero) -&gt; Via della Fratellanza, 7 (Castrolibero) -&gt; Via Rusoli, 33 (Castrolibero) -&gt; Via Rusoli, 2 (Castrolibero) -&gt; Via della Resistenza, 44 (Castrolibero) -&gt; Via della Resistenza, 50 (Castrolibero) -&gt; Via Fausto Gullo, 24 (Castrolibero) -&gt; Via Giacomo Puccini, 28 (Castrolibero) -&gt; Via Leonardo da Vinci, 51 (Castrolibero) -&gt; Via Aldo Moro, 2 (Castrolibero) -&gt; Via della Resistenza, 7 (Castrolibero) -&gt; Viale Magna Grecia (Cosenza) -&gt; Viale Magna Grecia (Cosenza) -&gt; Via Panebianco, 610 (Cosenza)</v>
          </cell>
          <cell r="G49" t="str">
            <v>Andata</v>
          </cell>
          <cell r="H49" t="str">
            <v>Strada Provinciale 86, 10</v>
          </cell>
          <cell r="I49" t="str">
            <v>Marano Principato</v>
          </cell>
          <cell r="J49" t="str">
            <v>CS</v>
          </cell>
          <cell r="K49" t="str">
            <v>Via Panebianco, 610</v>
          </cell>
          <cell r="L49" t="str">
            <v>Cosenza</v>
          </cell>
          <cell r="M49" t="str">
            <v>CS</v>
          </cell>
          <cell r="N49">
            <v>1</v>
          </cell>
          <cell r="O49" t="str">
            <v>S</v>
          </cell>
          <cell r="P49" t="str">
            <v xml:space="preserve">Scolastica - Lunedì Martedì Mercoledì Giovedì Venerdì Sabato </v>
          </cell>
          <cell r="Q49">
            <v>200</v>
          </cell>
          <cell r="R49">
            <v>12.587999999999999</v>
          </cell>
        </row>
        <row r="50">
          <cell r="A50">
            <v>1822</v>
          </cell>
          <cell r="B50" t="str">
            <v>137</v>
          </cell>
          <cell r="C50" t="str">
            <v>C</v>
          </cell>
          <cell r="D50" t="str">
            <v>1</v>
          </cell>
          <cell r="E50" t="str">
            <v>1</v>
          </cell>
          <cell r="F50" t="str">
            <v>Viale Magna Grecia (Cosenza) -&gt; Via della Resistenza, 7 (Castrolibero) -&gt; Via Raffaello (Castrolibero) -&gt; Via Raffaello, 12 (Castrolibero) -&gt; Via Giacomo Puccini, 11 (Castrolibero) -&gt; Via Fausto Gullo, 22 (Castrolibero) -&gt; Via Rusoli, 33 (Castrolibero) -&gt; Via della Fratellanza, 10 (Castrolibero) -&gt; Via dell'Unità , 12 (Castrolibero) -&gt; Via della Resistenza, 110 (Castrolibero) -&gt; Via della Resistenza, 12 (Castrolibero) -&gt; Via Erodoto, 2 (Castrolibero) -&gt; via Colomato, 3 (Castrolibero) -&gt; Contrada Cimbri, 1 (Castrolibero) -&gt; Via San Marco, 2 (Castrolibero) -&gt; Via Parise, 4 (Castrolibero)</v>
          </cell>
          <cell r="G50" t="str">
            <v>Ritorno</v>
          </cell>
          <cell r="H50" t="str">
            <v>Viale Magna Grecia</v>
          </cell>
          <cell r="I50" t="str">
            <v>Cosenza</v>
          </cell>
          <cell r="J50" t="str">
            <v>CS</v>
          </cell>
          <cell r="K50" t="str">
            <v>Via Parise, 4</v>
          </cell>
          <cell r="L50" t="str">
            <v>Castrolibero</v>
          </cell>
          <cell r="M50" t="str">
            <v>CS</v>
          </cell>
          <cell r="N50">
            <v>4</v>
          </cell>
          <cell r="O50" t="str">
            <v>S</v>
          </cell>
          <cell r="P50" t="str">
            <v xml:space="preserve">Scolastica - Lunedì Martedì Mercoledì Giovedì Venerdì Sabato </v>
          </cell>
          <cell r="Q50">
            <v>200</v>
          </cell>
          <cell r="R50">
            <v>8.0779999999999994</v>
          </cell>
        </row>
        <row r="51">
          <cell r="A51">
            <v>1823</v>
          </cell>
          <cell r="B51" t="str">
            <v>137</v>
          </cell>
          <cell r="C51" t="str">
            <v>D</v>
          </cell>
          <cell r="D51" t="str">
            <v>1</v>
          </cell>
          <cell r="E51" t="str">
            <v>1</v>
          </cell>
          <cell r="F51" t="str">
            <v>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Aldo Cannata, 1 (Castrolibero)</v>
          </cell>
          <cell r="G51" t="str">
            <v>Andata</v>
          </cell>
          <cell r="H51" t="str">
            <v>Via Curcio, 21</v>
          </cell>
          <cell r="I51" t="str">
            <v>Marano Marchesato</v>
          </cell>
          <cell r="J51" t="str">
            <v>CS</v>
          </cell>
          <cell r="K51" t="str">
            <v>Via Aldo Cannata, 1</v>
          </cell>
          <cell r="L51" t="str">
            <v>Castrolibero</v>
          </cell>
          <cell r="M51" t="str">
            <v>CS</v>
          </cell>
          <cell r="N51">
            <v>1</v>
          </cell>
          <cell r="O51" t="str">
            <v>S</v>
          </cell>
          <cell r="P51" t="str">
            <v xml:space="preserve">Scolastica - Lunedì Martedì Mercoledì Giovedì Venerdì Sabato </v>
          </cell>
          <cell r="Q51">
            <v>200</v>
          </cell>
          <cell r="R51">
            <v>11.853</v>
          </cell>
        </row>
        <row r="52">
          <cell r="A52">
            <v>1825</v>
          </cell>
          <cell r="B52" t="str">
            <v>138</v>
          </cell>
          <cell r="C52" t="str">
            <v>A</v>
          </cell>
          <cell r="D52" t="str">
            <v>2</v>
          </cell>
          <cell r="E52" t="str">
            <v>1</v>
          </cell>
          <cell r="F5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2" t="str">
            <v>Ritorno</v>
          </cell>
          <cell r="H52" t="str">
            <v>Via Settimio Severo, 83</v>
          </cell>
          <cell r="I52" t="str">
            <v>Rende</v>
          </cell>
          <cell r="J52" t="str">
            <v>CS</v>
          </cell>
          <cell r="K52" t="str">
            <v>Autostazione Cosenza</v>
          </cell>
          <cell r="L52" t="str">
            <v>Cosenza</v>
          </cell>
          <cell r="M52" t="str">
            <v>CS</v>
          </cell>
          <cell r="N52">
            <v>1</v>
          </cell>
          <cell r="O52" t="str">
            <v>S</v>
          </cell>
          <cell r="P52" t="str">
            <v xml:space="preserve">Scolastica - Lunedì Martedì Mercoledì Giovedì Venerdì Sabato </v>
          </cell>
          <cell r="Q52">
            <v>200</v>
          </cell>
          <cell r="R52">
            <v>11.436999999999999</v>
          </cell>
        </row>
        <row r="53">
          <cell r="A53">
            <v>1826</v>
          </cell>
          <cell r="B53" t="str">
            <v>138</v>
          </cell>
          <cell r="C53" t="str">
            <v>A</v>
          </cell>
          <cell r="D53" t="str">
            <v>3</v>
          </cell>
          <cell r="E53" t="str">
            <v>1</v>
          </cell>
          <cell r="F53"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3" t="str">
            <v>Ritorno</v>
          </cell>
          <cell r="H53" t="str">
            <v>Via Settimio Severo, 83</v>
          </cell>
          <cell r="I53" t="str">
            <v>Rende</v>
          </cell>
          <cell r="J53" t="str">
            <v>CS</v>
          </cell>
          <cell r="K53" t="str">
            <v>Autostazione Cosenza</v>
          </cell>
          <cell r="L53" t="str">
            <v>Cosenza</v>
          </cell>
          <cell r="M53" t="str">
            <v>CS</v>
          </cell>
          <cell r="N53">
            <v>1</v>
          </cell>
          <cell r="O53" t="str">
            <v>S</v>
          </cell>
          <cell r="P53" t="str">
            <v xml:space="preserve">Scolastica - Lunedì Martedì Mercoledì Giovedì Venerdì Sabato </v>
          </cell>
          <cell r="Q53">
            <v>200</v>
          </cell>
          <cell r="R53">
            <v>10.99</v>
          </cell>
        </row>
        <row r="54">
          <cell r="A54">
            <v>1827</v>
          </cell>
          <cell r="B54" t="str">
            <v>138</v>
          </cell>
          <cell r="C54" t="str">
            <v>A</v>
          </cell>
          <cell r="D54" t="str">
            <v>1</v>
          </cell>
          <cell r="E54" t="str">
            <v>1</v>
          </cell>
          <cell r="F5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4" t="str">
            <v>Andata</v>
          </cell>
          <cell r="H54" t="str">
            <v>Autostazione Cosenza</v>
          </cell>
          <cell r="I54" t="str">
            <v>Cosenza</v>
          </cell>
          <cell r="J54" t="str">
            <v>CS</v>
          </cell>
          <cell r="K54" t="str">
            <v>Via Settimio Severo, 83</v>
          </cell>
          <cell r="L54" t="str">
            <v>Rende</v>
          </cell>
          <cell r="M54" t="str">
            <v>CS</v>
          </cell>
          <cell r="N54">
            <v>7</v>
          </cell>
          <cell r="O54" t="str">
            <v>Z36</v>
          </cell>
          <cell r="P54" t="str">
            <v xml:space="preserve">Feriale nel periodo 1/01 - 31/07 e 10/09 - 31/12 - Lunedì Martedì Mercoledì Giovedì Venerdì Sabato </v>
          </cell>
          <cell r="Q54">
            <v>271</v>
          </cell>
          <cell r="R54">
            <v>11.724</v>
          </cell>
        </row>
        <row r="55">
          <cell r="A55">
            <v>1828</v>
          </cell>
          <cell r="B55" t="str">
            <v>138</v>
          </cell>
          <cell r="C55" t="str">
            <v>A</v>
          </cell>
          <cell r="D55" t="str">
            <v>2</v>
          </cell>
          <cell r="E55" t="str">
            <v>1</v>
          </cell>
          <cell r="F55"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5" t="str">
            <v>Andata</v>
          </cell>
          <cell r="H55" t="str">
            <v>Autostazione Cosenza</v>
          </cell>
          <cell r="I55" t="str">
            <v>Cosenza</v>
          </cell>
          <cell r="J55" t="str">
            <v>CS</v>
          </cell>
          <cell r="K55" t="str">
            <v>Via Settimio Severo, 83</v>
          </cell>
          <cell r="L55" t="str">
            <v>Rende</v>
          </cell>
          <cell r="M55" t="str">
            <v>CS</v>
          </cell>
          <cell r="N55">
            <v>1</v>
          </cell>
          <cell r="O55" t="str">
            <v>Z36</v>
          </cell>
          <cell r="P55" t="str">
            <v xml:space="preserve">Feriale nel periodo 1/01 - 31/07 e 10/09 - 31/12 - Lunedì Martedì Mercoledì Giovedì Venerdì Sabato </v>
          </cell>
          <cell r="Q55">
            <v>271</v>
          </cell>
          <cell r="R55">
            <v>12.56</v>
          </cell>
        </row>
        <row r="56">
          <cell r="A56">
            <v>1833</v>
          </cell>
          <cell r="B56" t="str">
            <v>138</v>
          </cell>
          <cell r="C56" t="str">
            <v>A</v>
          </cell>
          <cell r="D56" t="str">
            <v>1</v>
          </cell>
          <cell r="E56" t="str">
            <v>1</v>
          </cell>
          <cell r="F5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6" t="str">
            <v>Ritorno</v>
          </cell>
          <cell r="H56" t="str">
            <v>Via Settimio Severo, 83</v>
          </cell>
          <cell r="I56" t="str">
            <v>Rende</v>
          </cell>
          <cell r="J56" t="str">
            <v>CS</v>
          </cell>
          <cell r="K56" t="str">
            <v>Autostazione Cosenza</v>
          </cell>
          <cell r="L56" t="str">
            <v>Cosenza</v>
          </cell>
          <cell r="M56" t="str">
            <v>CS</v>
          </cell>
          <cell r="N56">
            <v>4</v>
          </cell>
          <cell r="O56" t="str">
            <v>Z36</v>
          </cell>
          <cell r="P56" t="str">
            <v xml:space="preserve">Feriale nel periodo 1/01 - 31/07 e 10/09 - 31/12 - Lunedì Martedì Mercoledì Giovedì Venerdì Sabato </v>
          </cell>
          <cell r="Q56">
            <v>271</v>
          </cell>
          <cell r="R56">
            <v>10.99</v>
          </cell>
        </row>
        <row r="57">
          <cell r="A57">
            <v>1837</v>
          </cell>
          <cell r="B57" t="str">
            <v>138</v>
          </cell>
          <cell r="C57" t="str">
            <v>A</v>
          </cell>
          <cell r="D57" t="str">
            <v>1</v>
          </cell>
          <cell r="E57" t="str">
            <v>1</v>
          </cell>
          <cell r="F5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57" t="str">
            <v>Andata</v>
          </cell>
          <cell r="H57" t="str">
            <v>Autostazione Cosenza</v>
          </cell>
          <cell r="I57" t="str">
            <v>Cosenza</v>
          </cell>
          <cell r="J57" t="str">
            <v>CS</v>
          </cell>
          <cell r="K57" t="str">
            <v>Via Settimio Severo, 83</v>
          </cell>
          <cell r="L57" t="str">
            <v>Rende</v>
          </cell>
          <cell r="M57" t="str">
            <v>CS</v>
          </cell>
          <cell r="N57">
            <v>10</v>
          </cell>
          <cell r="O57" t="str">
            <v>Z41</v>
          </cell>
          <cell r="P57" t="str">
            <v xml:space="preserve">Festiva nei periodi 01/01-31/07 e 01/09-31/12 - Lunedì Martedì Mercoledì Giovedì Venerdì Sabato Domenica </v>
          </cell>
          <cell r="Q57">
            <v>56</v>
          </cell>
          <cell r="R57">
            <v>12.56</v>
          </cell>
        </row>
        <row r="58">
          <cell r="A58">
            <v>1838</v>
          </cell>
          <cell r="B58" t="str">
            <v>138</v>
          </cell>
          <cell r="C58" t="str">
            <v>A</v>
          </cell>
          <cell r="D58" t="str">
            <v>2</v>
          </cell>
          <cell r="E58" t="str">
            <v>1</v>
          </cell>
          <cell r="F5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v>
          </cell>
          <cell r="G58" t="str">
            <v>Andata</v>
          </cell>
          <cell r="H58" t="str">
            <v>Autostazione Cosenza</v>
          </cell>
          <cell r="I58" t="str">
            <v>Cosenza</v>
          </cell>
          <cell r="J58" t="str">
            <v>CS</v>
          </cell>
          <cell r="K58" t="str">
            <v>Via Alessandro Volta, 114</v>
          </cell>
          <cell r="L58" t="str">
            <v>Rende</v>
          </cell>
          <cell r="M58" t="str">
            <v>CS</v>
          </cell>
          <cell r="N58">
            <v>2</v>
          </cell>
          <cell r="O58" t="str">
            <v>Z41</v>
          </cell>
          <cell r="P58" t="str">
            <v xml:space="preserve">Festiva nei periodi 01/01-31/07 e 01/09-31/12 - Lunedì Martedì Mercoledì Giovedì Venerdì Sabato Domenica </v>
          </cell>
          <cell r="Q58">
            <v>56</v>
          </cell>
          <cell r="R58">
            <v>6.7329999999999997</v>
          </cell>
        </row>
        <row r="59">
          <cell r="A59">
            <v>1839</v>
          </cell>
          <cell r="B59" t="str">
            <v>138</v>
          </cell>
          <cell r="C59" t="str">
            <v>a</v>
          </cell>
          <cell r="D59" t="str">
            <v>1</v>
          </cell>
          <cell r="E59" t="str">
            <v>1</v>
          </cell>
          <cell r="F59"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59" t="str">
            <v>Ritorno</v>
          </cell>
          <cell r="H59" t="str">
            <v>Via Settimio Severo, 83</v>
          </cell>
          <cell r="I59" t="str">
            <v>Rende</v>
          </cell>
          <cell r="J59" t="str">
            <v>CS</v>
          </cell>
          <cell r="K59" t="str">
            <v>Autostazione Cosenza</v>
          </cell>
          <cell r="L59" t="str">
            <v>Cosenza</v>
          </cell>
          <cell r="M59" t="str">
            <v>CS</v>
          </cell>
          <cell r="N59">
            <v>9</v>
          </cell>
          <cell r="O59" t="str">
            <v>Z41</v>
          </cell>
          <cell r="P59" t="str">
            <v xml:space="preserve">Festiva nei periodi 01/01-31/07 e 01/09-31/12 - Lunedì Martedì Mercoledì Giovedì Venerdì Sabato Domenica </v>
          </cell>
          <cell r="Q59">
            <v>56</v>
          </cell>
          <cell r="R59">
            <v>11.436999999999999</v>
          </cell>
        </row>
        <row r="60">
          <cell r="A60">
            <v>1840</v>
          </cell>
          <cell r="B60" t="str">
            <v>138</v>
          </cell>
          <cell r="C60" t="str">
            <v>A</v>
          </cell>
          <cell r="D60" t="str">
            <v>1</v>
          </cell>
          <cell r="E60" t="str">
            <v>1</v>
          </cell>
          <cell r="F6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60" t="str">
            <v>Andata</v>
          </cell>
          <cell r="H60" t="str">
            <v>Autostazione Cosenza</v>
          </cell>
          <cell r="I60" t="str">
            <v>Cosenza</v>
          </cell>
          <cell r="J60" t="str">
            <v>CS</v>
          </cell>
          <cell r="K60" t="str">
            <v>Via Settimio Severo, 83</v>
          </cell>
          <cell r="L60" t="str">
            <v>Rende</v>
          </cell>
          <cell r="M60" t="str">
            <v>CS</v>
          </cell>
          <cell r="N60">
            <v>16</v>
          </cell>
          <cell r="O60" t="str">
            <v>Z32</v>
          </cell>
          <cell r="P60" t="str">
            <v xml:space="preserve">Feriale nel periodo 01/08 - 09/09 - Lunedì Martedì Mercoledì Giovedì Venerdì Sabato </v>
          </cell>
          <cell r="Q60">
            <v>33</v>
          </cell>
          <cell r="R60">
            <v>12.56</v>
          </cell>
        </row>
        <row r="61">
          <cell r="A61">
            <v>1841</v>
          </cell>
          <cell r="B61" t="str">
            <v>138</v>
          </cell>
          <cell r="C61" t="str">
            <v>a</v>
          </cell>
          <cell r="D61" t="str">
            <v>1</v>
          </cell>
          <cell r="E61" t="str">
            <v>1</v>
          </cell>
          <cell r="F61"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1" t="str">
            <v>Ritorno</v>
          </cell>
          <cell r="H61" t="str">
            <v>Via Settimio Severo, 83</v>
          </cell>
          <cell r="I61" t="str">
            <v>Rende</v>
          </cell>
          <cell r="J61" t="str">
            <v>CS</v>
          </cell>
          <cell r="K61" t="str">
            <v>Autostazione Cosenza</v>
          </cell>
          <cell r="L61" t="str">
            <v>Cosenza</v>
          </cell>
          <cell r="M61" t="str">
            <v>CS</v>
          </cell>
          <cell r="N61">
            <v>15</v>
          </cell>
          <cell r="O61" t="str">
            <v>Z32</v>
          </cell>
          <cell r="P61" t="str">
            <v xml:space="preserve">Feriale nel periodo 01/08 - 09/09 - Lunedì Martedì Mercoledì Giovedì Venerdì Sabato </v>
          </cell>
          <cell r="Q61">
            <v>33</v>
          </cell>
          <cell r="R61">
            <v>11.436999999999999</v>
          </cell>
        </row>
        <row r="62">
          <cell r="A62">
            <v>1842</v>
          </cell>
          <cell r="B62" t="str">
            <v>138</v>
          </cell>
          <cell r="C62" t="str">
            <v>B</v>
          </cell>
          <cell r="D62" t="str">
            <v>1</v>
          </cell>
          <cell r="E62" t="str">
            <v>1</v>
          </cell>
          <cell r="F6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62" t="str">
            <v>Andata</v>
          </cell>
          <cell r="H62" t="str">
            <v>Autostazione Cosenza</v>
          </cell>
          <cell r="I62" t="str">
            <v>Cosenza</v>
          </cell>
          <cell r="J62" t="str">
            <v>CS</v>
          </cell>
          <cell r="K62" t="str">
            <v>Università della Calabria - Arcavacata</v>
          </cell>
          <cell r="L62" t="str">
            <v>Rende</v>
          </cell>
          <cell r="M62" t="str">
            <v>CS</v>
          </cell>
          <cell r="N62">
            <v>6</v>
          </cell>
          <cell r="O62" t="str">
            <v>Z36</v>
          </cell>
          <cell r="P62" t="str">
            <v xml:space="preserve">Feriale nel periodo 1/01 - 31/07 e 10/09 - 31/12 - Lunedì Martedì Mercoledì Giovedì Venerdì Sabato </v>
          </cell>
          <cell r="Q62">
            <v>271</v>
          </cell>
          <cell r="R62">
            <v>10.323</v>
          </cell>
        </row>
        <row r="63">
          <cell r="A63">
            <v>1843</v>
          </cell>
          <cell r="B63" t="str">
            <v>138</v>
          </cell>
          <cell r="C63" t="str">
            <v>B</v>
          </cell>
          <cell r="D63" t="str">
            <v>1</v>
          </cell>
          <cell r="E63" t="str">
            <v>1</v>
          </cell>
          <cell r="F63" t="str">
            <v>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3" t="str">
            <v>Ritorno</v>
          </cell>
          <cell r="H63" t="str">
            <v>Università della Calabria - Arcavacata</v>
          </cell>
          <cell r="I63" t="str">
            <v>Rende</v>
          </cell>
          <cell r="J63" t="str">
            <v>CS</v>
          </cell>
          <cell r="K63" t="str">
            <v>Autostazione Cosenza</v>
          </cell>
          <cell r="L63" t="str">
            <v>Cosenza</v>
          </cell>
          <cell r="M63" t="str">
            <v>CS</v>
          </cell>
          <cell r="N63">
            <v>4</v>
          </cell>
          <cell r="O63" t="str">
            <v>Z36</v>
          </cell>
          <cell r="P63" t="str">
            <v xml:space="preserve">Feriale nel periodo 1/01 - 31/07 e 10/09 - 31/12 - Lunedì Martedì Mercoledì Giovedì Venerdì Sabato </v>
          </cell>
          <cell r="Q63">
            <v>271</v>
          </cell>
          <cell r="R63">
            <v>9.7170000000000005</v>
          </cell>
        </row>
        <row r="64">
          <cell r="A64">
            <v>1844</v>
          </cell>
          <cell r="B64" t="str">
            <v>138</v>
          </cell>
          <cell r="C64" t="str">
            <v>C</v>
          </cell>
          <cell r="D64" t="str">
            <v>1</v>
          </cell>
          <cell r="E64" t="str">
            <v>1</v>
          </cell>
          <cell r="F6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64" t="str">
            <v>Andata</v>
          </cell>
          <cell r="H64" t="str">
            <v>Autostazione Cosenza</v>
          </cell>
          <cell r="I64" t="str">
            <v>Cosenza</v>
          </cell>
          <cell r="J64" t="str">
            <v>CS</v>
          </cell>
          <cell r="K64" t="str">
            <v>Via Settimio Severo, 83</v>
          </cell>
          <cell r="L64" t="str">
            <v>Rende</v>
          </cell>
          <cell r="M64" t="str">
            <v>CS</v>
          </cell>
          <cell r="N64">
            <v>3</v>
          </cell>
          <cell r="O64" t="str">
            <v>S</v>
          </cell>
          <cell r="P64" t="str">
            <v xml:space="preserve">Scolastica - Lunedì Martedì Mercoledì Giovedì Venerdì Sabato </v>
          </cell>
          <cell r="Q64">
            <v>200</v>
          </cell>
          <cell r="R64">
            <v>11.077999999999999</v>
          </cell>
        </row>
        <row r="65">
          <cell r="A65">
            <v>1845</v>
          </cell>
          <cell r="B65" t="str">
            <v>138</v>
          </cell>
          <cell r="C65" t="str">
            <v>C</v>
          </cell>
          <cell r="D65" t="str">
            <v>1</v>
          </cell>
          <cell r="E65" t="str">
            <v>1</v>
          </cell>
          <cell r="F65"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65" t="str">
            <v>Andata</v>
          </cell>
          <cell r="H65" t="str">
            <v>Autostazione Cosenza</v>
          </cell>
          <cell r="I65" t="str">
            <v>Cosenza</v>
          </cell>
          <cell r="J65" t="str">
            <v>CS</v>
          </cell>
          <cell r="K65" t="str">
            <v>Via Settimio Severo, 83</v>
          </cell>
          <cell r="L65" t="str">
            <v>Rende</v>
          </cell>
          <cell r="M65" t="str">
            <v>CS</v>
          </cell>
          <cell r="N65">
            <v>21</v>
          </cell>
          <cell r="O65" t="str">
            <v>Z36</v>
          </cell>
          <cell r="P65" t="str">
            <v xml:space="preserve">Feriale nel periodo 1/01 - 31/07 e 10/09 - 31/12 - Lunedì Martedì Mercoledì Giovedì Venerdì Sabato </v>
          </cell>
          <cell r="Q65">
            <v>271</v>
          </cell>
          <cell r="R65">
            <v>11.077999999999999</v>
          </cell>
        </row>
        <row r="66">
          <cell r="A66">
            <v>1846</v>
          </cell>
          <cell r="B66" t="str">
            <v>138</v>
          </cell>
          <cell r="C66" t="str">
            <v>C</v>
          </cell>
          <cell r="D66" t="str">
            <v>1</v>
          </cell>
          <cell r="E66" t="str">
            <v>1</v>
          </cell>
          <cell r="F66"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6" t="str">
            <v>Ritorno</v>
          </cell>
          <cell r="H66" t="str">
            <v>Via Settimio Severo, 83</v>
          </cell>
          <cell r="I66" t="str">
            <v>Rende</v>
          </cell>
          <cell r="J66" t="str">
            <v>CS</v>
          </cell>
          <cell r="K66" t="str">
            <v>Autostazione Cosenza</v>
          </cell>
          <cell r="L66" t="str">
            <v>Cosenza</v>
          </cell>
          <cell r="M66" t="str">
            <v>CS</v>
          </cell>
          <cell r="N66">
            <v>1</v>
          </cell>
          <cell r="O66" t="str">
            <v>S</v>
          </cell>
          <cell r="P66" t="str">
            <v xml:space="preserve">Scolastica - Lunedì Martedì Mercoledì Giovedì Venerdì Sabato </v>
          </cell>
          <cell r="Q66">
            <v>200</v>
          </cell>
          <cell r="R66">
            <v>10.435</v>
          </cell>
        </row>
        <row r="67">
          <cell r="A67">
            <v>1847</v>
          </cell>
          <cell r="B67" t="str">
            <v>138</v>
          </cell>
          <cell r="C67" t="str">
            <v>C</v>
          </cell>
          <cell r="D67" t="str">
            <v>1</v>
          </cell>
          <cell r="E67" t="str">
            <v>1</v>
          </cell>
          <cell r="F67"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67" t="str">
            <v>Ritorno</v>
          </cell>
          <cell r="H67" t="str">
            <v>Via Settimio Severo, 83</v>
          </cell>
          <cell r="I67" t="str">
            <v>Rende</v>
          </cell>
          <cell r="J67" t="str">
            <v>CS</v>
          </cell>
          <cell r="K67" t="str">
            <v>Autostazione Cosenza</v>
          </cell>
          <cell r="L67" t="str">
            <v>Cosenza</v>
          </cell>
          <cell r="M67" t="str">
            <v>CS</v>
          </cell>
          <cell r="N67">
            <v>20</v>
          </cell>
          <cell r="O67" t="str">
            <v>Z36</v>
          </cell>
          <cell r="P67" t="str">
            <v xml:space="preserve">Feriale nel periodo 1/01 - 31/07 e 10/09 - 31/12 - Lunedì Martedì Mercoledì Giovedì Venerdì Sabato </v>
          </cell>
          <cell r="Q67">
            <v>271</v>
          </cell>
          <cell r="R67">
            <v>10.435</v>
          </cell>
        </row>
        <row r="68">
          <cell r="A68">
            <v>1848</v>
          </cell>
          <cell r="B68" t="str">
            <v>138</v>
          </cell>
          <cell r="C68" t="str">
            <v>D</v>
          </cell>
          <cell r="D68" t="str">
            <v>1</v>
          </cell>
          <cell r="E68" t="str">
            <v>1</v>
          </cell>
          <cell r="F68"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v>
          </cell>
          <cell r="G68" t="str">
            <v>Andata</v>
          </cell>
          <cell r="H68" t="str">
            <v>Piazza Giacomo Mancini, 9C</v>
          </cell>
          <cell r="I68" t="str">
            <v>Cosenza</v>
          </cell>
          <cell r="J68" t="str">
            <v>CS</v>
          </cell>
          <cell r="K68" t="str">
            <v>Università della Calabria - Arcavacata</v>
          </cell>
          <cell r="L68" t="str">
            <v>Rende</v>
          </cell>
          <cell r="M68" t="str">
            <v>CS</v>
          </cell>
          <cell r="N68">
            <v>22</v>
          </cell>
          <cell r="O68" t="str">
            <v>Z36</v>
          </cell>
          <cell r="P68" t="str">
            <v xml:space="preserve">Feriale nel periodo 1/01 - 31/07 e 10/09 - 31/12 - Lunedì Martedì Mercoledì Giovedì Venerdì Sabato </v>
          </cell>
          <cell r="Q68">
            <v>271</v>
          </cell>
          <cell r="R68">
            <v>10.423</v>
          </cell>
        </row>
        <row r="69">
          <cell r="A69">
            <v>1849</v>
          </cell>
          <cell r="B69" t="str">
            <v>138</v>
          </cell>
          <cell r="C69" t="str">
            <v>D</v>
          </cell>
          <cell r="D69" t="str">
            <v>2</v>
          </cell>
          <cell r="E69" t="str">
            <v>1</v>
          </cell>
          <cell r="F69"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v>
          </cell>
          <cell r="G69" t="str">
            <v>Andata</v>
          </cell>
          <cell r="H69" t="str">
            <v>Piazza Giacomo Mancini, 9C</v>
          </cell>
          <cell r="I69" t="str">
            <v>Cosenza</v>
          </cell>
          <cell r="J69" t="str">
            <v>CS</v>
          </cell>
          <cell r="K69" t="str">
            <v>Via Kennedy, 104-116</v>
          </cell>
          <cell r="L69" t="str">
            <v>Rende</v>
          </cell>
          <cell r="M69" t="str">
            <v>CS</v>
          </cell>
          <cell r="N69">
            <v>2</v>
          </cell>
          <cell r="O69" t="str">
            <v>Z36</v>
          </cell>
          <cell r="P69" t="str">
            <v xml:space="preserve">Feriale nel periodo 1/01 - 31/07 e 10/09 - 31/12 - Lunedì Martedì Mercoledì Giovedì Venerdì Sabato </v>
          </cell>
          <cell r="Q69">
            <v>271</v>
          </cell>
          <cell r="R69">
            <v>4.5410000000000004</v>
          </cell>
        </row>
        <row r="70">
          <cell r="A70">
            <v>1851</v>
          </cell>
          <cell r="B70" t="str">
            <v>138</v>
          </cell>
          <cell r="C70" t="str">
            <v>D</v>
          </cell>
          <cell r="D70" t="str">
            <v>1</v>
          </cell>
          <cell r="E70" t="str">
            <v>1</v>
          </cell>
          <cell r="F70" t="str">
            <v>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70" t="str">
            <v>Ritorno</v>
          </cell>
          <cell r="H70" t="str">
            <v>Università della Calabria - Arcavacata</v>
          </cell>
          <cell r="I70" t="str">
            <v>Rende</v>
          </cell>
          <cell r="J70" t="str">
            <v>CS</v>
          </cell>
          <cell r="K70" t="str">
            <v>Piazza Giacomo Mancini, 9C</v>
          </cell>
          <cell r="L70" t="str">
            <v>Cosenza</v>
          </cell>
          <cell r="M70" t="str">
            <v>CS</v>
          </cell>
          <cell r="N70">
            <v>22</v>
          </cell>
          <cell r="O70" t="str">
            <v>Z36</v>
          </cell>
          <cell r="P70" t="str">
            <v xml:space="preserve">Feriale nel periodo 1/01 - 31/07 e 10/09 - 31/12 - Lunedì Martedì Mercoledì Giovedì Venerdì Sabato </v>
          </cell>
          <cell r="Q70">
            <v>271</v>
          </cell>
          <cell r="R70">
            <v>10.439</v>
          </cell>
        </row>
        <row r="71">
          <cell r="A71">
            <v>1852</v>
          </cell>
          <cell r="B71" t="str">
            <v>138</v>
          </cell>
          <cell r="C71" t="str">
            <v>D</v>
          </cell>
          <cell r="D71" t="str">
            <v>1</v>
          </cell>
          <cell r="E71" t="str">
            <v>1</v>
          </cell>
          <cell r="F71" t="str">
            <v>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v>
          </cell>
          <cell r="G71" t="str">
            <v>Andata</v>
          </cell>
          <cell r="H71" t="str">
            <v>Piazza Giacomo Mancini, 9C</v>
          </cell>
          <cell r="I71" t="str">
            <v>Cosenza</v>
          </cell>
          <cell r="J71" t="str">
            <v>CS</v>
          </cell>
          <cell r="K71" t="str">
            <v>Via Kennedy, 104-116</v>
          </cell>
          <cell r="L71" t="str">
            <v>Rende</v>
          </cell>
          <cell r="M71" t="str">
            <v>CS</v>
          </cell>
          <cell r="N71">
            <v>1</v>
          </cell>
          <cell r="O71" t="str">
            <v>Z41</v>
          </cell>
          <cell r="P71" t="str">
            <v xml:space="preserve">Festiva nei periodi 01/01-31/07 e 01/09-31/12 - Lunedì Martedì Mercoledì Giovedì Venerdì Sabato Domenica </v>
          </cell>
          <cell r="Q71">
            <v>56</v>
          </cell>
          <cell r="R71">
            <v>4.5410000000000004</v>
          </cell>
        </row>
        <row r="72">
          <cell r="A72">
            <v>1853</v>
          </cell>
          <cell r="B72" t="str">
            <v>138</v>
          </cell>
          <cell r="C72" t="str">
            <v>E</v>
          </cell>
          <cell r="D72" t="str">
            <v>1</v>
          </cell>
          <cell r="E72" t="str">
            <v>1</v>
          </cell>
          <cell r="F72"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72" t="str">
            <v>Andata</v>
          </cell>
          <cell r="H72" t="str">
            <v>Piazza Giacomo Mancini, 9C</v>
          </cell>
          <cell r="I72" t="str">
            <v>Cosenza</v>
          </cell>
          <cell r="J72" t="str">
            <v>CS</v>
          </cell>
          <cell r="K72" t="str">
            <v>Università della Calabria - Arcavacata</v>
          </cell>
          <cell r="L72" t="str">
            <v>Rende</v>
          </cell>
          <cell r="M72" t="str">
            <v>CS</v>
          </cell>
          <cell r="N72">
            <v>12</v>
          </cell>
          <cell r="O72" t="str">
            <v>Z36</v>
          </cell>
          <cell r="P72" t="str">
            <v xml:space="preserve">Feriale nel periodo 1/01 - 31/07 e 10/09 - 31/12 - Lunedì Martedì Mercoledì Giovedì Venerdì Sabato </v>
          </cell>
          <cell r="Q72">
            <v>271</v>
          </cell>
          <cell r="R72">
            <v>11.371</v>
          </cell>
        </row>
        <row r="73">
          <cell r="A73">
            <v>1854</v>
          </cell>
          <cell r="B73" t="str">
            <v>138</v>
          </cell>
          <cell r="C73" t="str">
            <v>E</v>
          </cell>
          <cell r="D73" t="str">
            <v>1</v>
          </cell>
          <cell r="E73" t="str">
            <v>1</v>
          </cell>
          <cell r="F73"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73" t="str">
            <v>Ritorno</v>
          </cell>
          <cell r="H73" t="str">
            <v>Università della Calabria - Arcavacata</v>
          </cell>
          <cell r="I73" t="str">
            <v>Rende</v>
          </cell>
          <cell r="J73" t="str">
            <v>CS</v>
          </cell>
          <cell r="K73" t="str">
            <v>Piazza Giacomo Mancini, 9C</v>
          </cell>
          <cell r="L73" t="str">
            <v>Cosenza</v>
          </cell>
          <cell r="M73" t="str">
            <v>CS</v>
          </cell>
          <cell r="N73">
            <v>12</v>
          </cell>
          <cell r="O73" t="str">
            <v>Z36</v>
          </cell>
          <cell r="P73" t="str">
            <v xml:space="preserve">Feriale nel periodo 1/01 - 31/07 e 10/09 - 31/12 - Lunedì Martedì Mercoledì Giovedì Venerdì Sabato </v>
          </cell>
          <cell r="Q73">
            <v>271</v>
          </cell>
          <cell r="R73">
            <v>10.225</v>
          </cell>
        </row>
        <row r="74">
          <cell r="A74">
            <v>1855</v>
          </cell>
          <cell r="B74" t="str">
            <v>138</v>
          </cell>
          <cell r="C74" t="str">
            <v>E</v>
          </cell>
          <cell r="D74" t="str">
            <v>1</v>
          </cell>
          <cell r="E74" t="str">
            <v>1</v>
          </cell>
          <cell r="F74"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74" t="str">
            <v>Andata</v>
          </cell>
          <cell r="H74" t="str">
            <v>Piazza Giacomo Mancini, 9C</v>
          </cell>
          <cell r="I74" t="str">
            <v>Cosenza</v>
          </cell>
          <cell r="J74" t="str">
            <v>CS</v>
          </cell>
          <cell r="K74" t="str">
            <v>Università della Calabria - Arcavacata</v>
          </cell>
          <cell r="L74" t="str">
            <v>Rende</v>
          </cell>
          <cell r="M74" t="str">
            <v>CS</v>
          </cell>
          <cell r="N74">
            <v>5</v>
          </cell>
          <cell r="O74" t="str">
            <v>Z32</v>
          </cell>
          <cell r="P74" t="str">
            <v xml:space="preserve">Feriale nel periodo 01/08 - 09/09 - Lunedì Martedì Mercoledì Giovedì Venerdì Sabato </v>
          </cell>
          <cell r="Q74">
            <v>33</v>
          </cell>
          <cell r="R74">
            <v>11.371</v>
          </cell>
        </row>
        <row r="75">
          <cell r="A75">
            <v>1856</v>
          </cell>
          <cell r="B75" t="str">
            <v>138</v>
          </cell>
          <cell r="C75" t="str">
            <v>E</v>
          </cell>
          <cell r="D75" t="str">
            <v>1</v>
          </cell>
          <cell r="E75" t="str">
            <v>1</v>
          </cell>
          <cell r="F75"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75" t="str">
            <v>Ritorno</v>
          </cell>
          <cell r="H75" t="str">
            <v>Università della Calabria - Arcavacata</v>
          </cell>
          <cell r="I75" t="str">
            <v>Rende</v>
          </cell>
          <cell r="J75" t="str">
            <v>CS</v>
          </cell>
          <cell r="K75" t="str">
            <v>Piazza Giacomo Mancini, 9C</v>
          </cell>
          <cell r="L75" t="str">
            <v>Cosenza</v>
          </cell>
          <cell r="M75" t="str">
            <v>CS</v>
          </cell>
          <cell r="N75">
            <v>5</v>
          </cell>
          <cell r="O75" t="str">
            <v>Z32</v>
          </cell>
          <cell r="P75" t="str">
            <v xml:space="preserve">Feriale nel periodo 01/08 - 09/09 - Lunedì Martedì Mercoledì Giovedì Venerdì Sabato </v>
          </cell>
          <cell r="Q75">
            <v>33</v>
          </cell>
          <cell r="R75">
            <v>10.225</v>
          </cell>
        </row>
        <row r="76">
          <cell r="A76">
            <v>1857</v>
          </cell>
          <cell r="B76" t="str">
            <v>138</v>
          </cell>
          <cell r="C76" t="str">
            <v>E</v>
          </cell>
          <cell r="D76" t="str">
            <v>1</v>
          </cell>
          <cell r="E76" t="str">
            <v>1</v>
          </cell>
          <cell r="F76" t="str">
            <v>Università della Calabria - Arcavacata (Rende) -&gt; Via Pietro Bucci (Rende) -&gt; Via Pietro De Crescenzi,2 (Rende) -&gt; Viale Magna Grecia (Cosenza)</v>
          </cell>
          <cell r="G76" t="str">
            <v>Ritorno</v>
          </cell>
          <cell r="H76" t="str">
            <v>Università della Calabria - Arcavacata</v>
          </cell>
          <cell r="I76" t="str">
            <v>Rende</v>
          </cell>
          <cell r="J76" t="str">
            <v>CS</v>
          </cell>
          <cell r="K76" t="str">
            <v>Viale Magna Grecia</v>
          </cell>
          <cell r="L76" t="str">
            <v>Cosenza</v>
          </cell>
          <cell r="M76" t="str">
            <v>CS</v>
          </cell>
          <cell r="N76">
            <v>4</v>
          </cell>
          <cell r="O76" t="str">
            <v>S</v>
          </cell>
          <cell r="P76" t="str">
            <v xml:space="preserve">Scolastica - Lunedì Martedì Mercoledì Giovedì Venerdì Sabato </v>
          </cell>
          <cell r="Q76">
            <v>200</v>
          </cell>
          <cell r="R76">
            <v>6.51</v>
          </cell>
        </row>
        <row r="77">
          <cell r="A77">
            <v>1858</v>
          </cell>
          <cell r="B77" t="str">
            <v>138</v>
          </cell>
          <cell r="C77" t="str">
            <v>E</v>
          </cell>
          <cell r="D77" t="str">
            <v>1</v>
          </cell>
          <cell r="E77" t="str">
            <v>1</v>
          </cell>
          <cell r="F77" t="str">
            <v>Via Panebianco, 610 (Cosenza) -&gt; Via Kennedy, 104-116 (Rende) -&gt; Università della Calabria - Arcavacata (Rende)</v>
          </cell>
          <cell r="G77" t="str">
            <v>Andata</v>
          </cell>
          <cell r="H77" t="str">
            <v>Via Panebianco, 610</v>
          </cell>
          <cell r="I77" t="str">
            <v>Cosenza</v>
          </cell>
          <cell r="J77" t="str">
            <v>CS</v>
          </cell>
          <cell r="K77" t="str">
            <v>Università della Calabria - Arcavacata</v>
          </cell>
          <cell r="L77" t="str">
            <v>Rende</v>
          </cell>
          <cell r="M77" t="str">
            <v>CS</v>
          </cell>
          <cell r="N77">
            <v>4</v>
          </cell>
          <cell r="O77" t="str">
            <v>S</v>
          </cell>
          <cell r="P77" t="str">
            <v xml:space="preserve">Scolastica - Lunedì Martedì Mercoledì Giovedì Venerdì Sabato </v>
          </cell>
          <cell r="Q77">
            <v>200</v>
          </cell>
          <cell r="R77">
            <v>6.8920000000000003</v>
          </cell>
        </row>
        <row r="78">
          <cell r="A78">
            <v>1859</v>
          </cell>
          <cell r="B78" t="str">
            <v>138</v>
          </cell>
          <cell r="C78" t="str">
            <v>F</v>
          </cell>
          <cell r="D78" t="str">
            <v>1</v>
          </cell>
          <cell r="E78" t="str">
            <v>1</v>
          </cell>
          <cell r="F78"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Università della Calabria - Arcavacata (Rende) -&gt; Via Alberto Savinio, 43 (Rende) -&gt; Via Alberto Savinio, 9 (Rende) -&gt; Via Tito Flavio, 70 (Rende) -&gt; Via Settimio Severo, 83 (Rende) -&gt; Via Settimio Severo, 83 (Rende)</v>
          </cell>
          <cell r="G78" t="str">
            <v>Andata</v>
          </cell>
          <cell r="H78" t="str">
            <v>Via Alessandro Manzoni, 179</v>
          </cell>
          <cell r="I78" t="str">
            <v>Rende</v>
          </cell>
          <cell r="J78" t="str">
            <v>CS</v>
          </cell>
          <cell r="K78" t="str">
            <v>Via Settimio Severo, 83</v>
          </cell>
          <cell r="L78" t="str">
            <v>Rende</v>
          </cell>
          <cell r="M78" t="str">
            <v>CS</v>
          </cell>
          <cell r="N78">
            <v>3</v>
          </cell>
          <cell r="O78" t="str">
            <v>Z36</v>
          </cell>
          <cell r="P78" t="str">
            <v xml:space="preserve">Feriale nel periodo 1/01 - 31/07 e 10/09 - 31/12 - Lunedì Martedì Mercoledì Giovedì Venerdì Sabato </v>
          </cell>
          <cell r="Q78">
            <v>271</v>
          </cell>
          <cell r="R78">
            <v>9.7110000000000003</v>
          </cell>
        </row>
        <row r="79">
          <cell r="A79">
            <v>1860</v>
          </cell>
          <cell r="B79" t="str">
            <v>138</v>
          </cell>
          <cell r="C79" t="str">
            <v>F</v>
          </cell>
          <cell r="D79" t="str">
            <v>1</v>
          </cell>
          <cell r="E79" t="str">
            <v>1</v>
          </cell>
          <cell r="F79" t="str">
            <v>Via Settimio Severo, 83 (Rende) -&gt; Via Tito Flavio, 70 (Rende) -&gt; Via Alberto Savinio, 9 (Rende) -&gt; Università della Calabria - Arcavacata (Rende) -&gt; Via Pietro Bucci (Rende) -&gt; Via Pietro De Crescenzi,2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79" t="str">
            <v>Ritorno</v>
          </cell>
          <cell r="H79" t="str">
            <v>Via Settimio Severo, 83</v>
          </cell>
          <cell r="I79" t="str">
            <v>Rende</v>
          </cell>
          <cell r="J79" t="str">
            <v>CS</v>
          </cell>
          <cell r="K79" t="str">
            <v>Via Alessandro Manzoni, 179</v>
          </cell>
          <cell r="L79" t="str">
            <v>Rende</v>
          </cell>
          <cell r="M79" t="str">
            <v>CS</v>
          </cell>
          <cell r="N79">
            <v>4</v>
          </cell>
          <cell r="O79" t="str">
            <v>Z36</v>
          </cell>
          <cell r="P79" t="str">
            <v xml:space="preserve">Feriale nel periodo 1/01 - 31/07 e 10/09 - 31/12 - Lunedì Martedì Mercoledì Giovedì Venerdì Sabato </v>
          </cell>
          <cell r="Q79">
            <v>271</v>
          </cell>
          <cell r="R79">
            <v>10.718</v>
          </cell>
        </row>
        <row r="80">
          <cell r="A80">
            <v>1861</v>
          </cell>
          <cell r="B80" t="str">
            <v>138</v>
          </cell>
          <cell r="C80" t="str">
            <v>F</v>
          </cell>
          <cell r="D80" t="str">
            <v>2</v>
          </cell>
          <cell r="E80" t="str">
            <v>1</v>
          </cell>
          <cell r="F80" t="str">
            <v>Università della Calabria - Arcavacata (Rende) -&gt; Via Pietro Bucci (Rende) -&gt; Via Pietro De Crescenzi,2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0" t="str">
            <v>Ritorno</v>
          </cell>
          <cell r="H80" t="str">
            <v>Università della Calabria - Arcavacata</v>
          </cell>
          <cell r="I80" t="str">
            <v>Rende</v>
          </cell>
          <cell r="J80" t="str">
            <v>CS</v>
          </cell>
          <cell r="K80" t="str">
            <v>Via Alessandro Manzoni, 179</v>
          </cell>
          <cell r="L80" t="str">
            <v>Rende</v>
          </cell>
          <cell r="M80" t="str">
            <v>CS</v>
          </cell>
          <cell r="N80">
            <v>1</v>
          </cell>
          <cell r="O80" t="str">
            <v>Z36</v>
          </cell>
          <cell r="P80" t="str">
            <v xml:space="preserve">Feriale nel periodo 1/01 - 31/07 e 10/09 - 31/12 - Lunedì Martedì Mercoledì Giovedì Venerdì Sabato </v>
          </cell>
          <cell r="Q80">
            <v>271</v>
          </cell>
          <cell r="R80">
            <v>9.4450000000000003</v>
          </cell>
        </row>
        <row r="81">
          <cell r="A81">
            <v>1863</v>
          </cell>
          <cell r="B81" t="str">
            <v>138</v>
          </cell>
          <cell r="C81" t="str">
            <v>G</v>
          </cell>
          <cell r="D81" t="str">
            <v>1</v>
          </cell>
          <cell r="E81" t="str">
            <v>1</v>
          </cell>
          <cell r="F81" t="str">
            <v>Piazza Giacomo Mancini, 9C (Cosenza) -&gt; Autostazione Cosenza (Cosenza) -&gt; Corso Luigi Fera, 50 (Cosenza) -&gt; Viale Paolo Borsellino, 17 (Cosenza) -&gt; Viale Paolo Borsellino, 10 (Cosenza) -&gt; Via Antonio Lanza, 5 (Cosenza) -&gt; Via Panebianco, 610 (Cosenza)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1" t="str">
            <v>Andata</v>
          </cell>
          <cell r="H81" t="str">
            <v>Piazza Giacomo Mancini, 9C</v>
          </cell>
          <cell r="I81" t="str">
            <v>Cosenza</v>
          </cell>
          <cell r="J81" t="str">
            <v>CS</v>
          </cell>
          <cell r="K81" t="str">
            <v>Via Settimio Severo, 83</v>
          </cell>
          <cell r="L81" t="str">
            <v>Rende</v>
          </cell>
          <cell r="M81" t="str">
            <v>CS</v>
          </cell>
          <cell r="N81">
            <v>3</v>
          </cell>
          <cell r="O81" t="str">
            <v>Z41</v>
          </cell>
          <cell r="P81" t="str">
            <v xml:space="preserve">Festiva nei periodi 01/01-31/07 e 01/09-31/12 - Lunedì Martedì Mercoledì Giovedì Venerdì Sabato Domenica </v>
          </cell>
          <cell r="Q81">
            <v>56</v>
          </cell>
          <cell r="R81">
            <v>14.313000000000001</v>
          </cell>
        </row>
        <row r="82">
          <cell r="A82">
            <v>1864</v>
          </cell>
          <cell r="B82" t="str">
            <v>138</v>
          </cell>
          <cell r="C82" t="str">
            <v>G</v>
          </cell>
          <cell r="D82" t="str">
            <v>1</v>
          </cell>
          <cell r="E82" t="str">
            <v>1</v>
          </cell>
          <cell r="F82"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Torino, 36 (Rende) -&gt; Viale Guglielmo Marconi, 120 (Cosenza) -&gt; Via Filippo Greco (Cosenza) -&gt; Autostazione Cosenza (Cosenza) -&gt; Piazza Giacomo Mancini, 9C (Cosenza)</v>
          </cell>
          <cell r="G82" t="str">
            <v>Ritorno</v>
          </cell>
          <cell r="H82" t="str">
            <v>Via Settimio Severo, 83</v>
          </cell>
          <cell r="I82" t="str">
            <v>Rende</v>
          </cell>
          <cell r="J82" t="str">
            <v>CS</v>
          </cell>
          <cell r="K82" t="str">
            <v>Piazza Giacomo Mancini, 9C</v>
          </cell>
          <cell r="L82" t="str">
            <v>Cosenza</v>
          </cell>
          <cell r="M82" t="str">
            <v>CS</v>
          </cell>
          <cell r="N82">
            <v>4</v>
          </cell>
          <cell r="O82" t="str">
            <v>Z41</v>
          </cell>
          <cell r="P82" t="str">
            <v xml:space="preserve">Festiva nei periodi 01/01-31/07 e 01/09-31/12 - Lunedì Martedì Mercoledì Giovedì Venerdì Sabato Domenica </v>
          </cell>
          <cell r="Q82">
            <v>56</v>
          </cell>
          <cell r="R82">
            <v>12.523999999999999</v>
          </cell>
        </row>
        <row r="83">
          <cell r="A83">
            <v>1866</v>
          </cell>
          <cell r="B83" t="str">
            <v>138</v>
          </cell>
          <cell r="C83" t="str">
            <v>G</v>
          </cell>
          <cell r="D83" t="str">
            <v>1</v>
          </cell>
          <cell r="E83" t="str">
            <v>1</v>
          </cell>
          <cell r="F83" t="str">
            <v>Piazza Giacomo Mancini, 9C (Cosenza) -&gt; Autostazione Cosenza (Cosenza) -&gt; Corso Luigi Fera, 50 (Cosenza) -&gt; Viale Paolo Borsellino, 17 (Cosenza) -&gt; Viale Paolo Borsellino, 10 (Cosenza) -&gt; Via Antonio Lanza, 5 (Cosenza) -&gt; Via Panebianco, 610 (Cosenza)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3" t="str">
            <v>Andata</v>
          </cell>
          <cell r="H83" t="str">
            <v>Piazza Giacomo Mancini, 9C</v>
          </cell>
          <cell r="I83" t="str">
            <v>Cosenza</v>
          </cell>
          <cell r="J83" t="str">
            <v>CS</v>
          </cell>
          <cell r="K83" t="str">
            <v>Via Settimio Severo, 83</v>
          </cell>
          <cell r="L83" t="str">
            <v>Rende</v>
          </cell>
          <cell r="M83" t="str">
            <v>CS</v>
          </cell>
          <cell r="N83">
            <v>3</v>
          </cell>
          <cell r="O83" t="str">
            <v>Z79</v>
          </cell>
          <cell r="P83" t="str">
            <v xml:space="preserve">Feriale da Lunedì a Sabato dei periodi 01/01-31/07 e 01/09-31/12 - Lunedì Martedì Mercoledì Giovedì Venerdì Sabato </v>
          </cell>
          <cell r="Q83">
            <v>279</v>
          </cell>
          <cell r="R83">
            <v>14.313000000000001</v>
          </cell>
        </row>
        <row r="84">
          <cell r="A84">
            <v>1868</v>
          </cell>
          <cell r="B84" t="str">
            <v>138</v>
          </cell>
          <cell r="C84" t="str">
            <v>G</v>
          </cell>
          <cell r="D84" t="str">
            <v>1</v>
          </cell>
          <cell r="E84" t="str">
            <v>1</v>
          </cell>
          <cell r="F84"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Torino, 36 (Rende) -&gt; Viale Guglielmo Marconi, 120 (Cosenza) -&gt; Via Filippo Greco (Cosenza) -&gt; Autostazione Cosenza (Cosenza) -&gt; Piazza Giacomo Mancini, 9C (Cosenza)</v>
          </cell>
          <cell r="G84" t="str">
            <v>Ritorno</v>
          </cell>
          <cell r="H84" t="str">
            <v>Via Settimio Severo, 83</v>
          </cell>
          <cell r="I84" t="str">
            <v>Rende</v>
          </cell>
          <cell r="J84" t="str">
            <v>CS</v>
          </cell>
          <cell r="K84" t="str">
            <v>Piazza Giacomo Mancini, 9C</v>
          </cell>
          <cell r="L84" t="str">
            <v>Cosenza</v>
          </cell>
          <cell r="M84" t="str">
            <v>CS</v>
          </cell>
          <cell r="N84">
            <v>4</v>
          </cell>
          <cell r="O84" t="str">
            <v>Z79</v>
          </cell>
          <cell r="P84" t="str">
            <v xml:space="preserve">Feriale da Lunedì a Sabato dei periodi 01/01-31/07 e 01/09-31/12 - Lunedì Martedì Mercoledì Giovedì Venerdì Sabato </v>
          </cell>
          <cell r="Q84">
            <v>279</v>
          </cell>
          <cell r="R84">
            <v>12.523999999999999</v>
          </cell>
        </row>
        <row r="85">
          <cell r="A85">
            <v>1869</v>
          </cell>
          <cell r="B85" t="str">
            <v>138</v>
          </cell>
          <cell r="C85" t="str">
            <v>H</v>
          </cell>
          <cell r="D85" t="str">
            <v>1</v>
          </cell>
          <cell r="E85" t="str">
            <v>1</v>
          </cell>
          <cell r="F85"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Carrà , 71 (Rende) -&gt; Via Modigliani, 85 (Rende) -&gt; Via Sandro Botticelli, 1 (Rende) -&gt; Via Genova, 30 (Rende) -&gt; Traversa II Kennedy, 4 (Rende) -&gt; Via Kennedy, 104-116 (Rende) -&gt; Strada Statale 19 delle Calabrie, 144 (Rende) -&gt; Via Resistenza, 38 (Rende) -&gt; Strada Statale 19 delle Calabrie, 92 (Rende) -&gt; Via Resistenza, 35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85" t="str">
            <v>Andata</v>
          </cell>
          <cell r="H85" t="str">
            <v>Via Alessandro Manzoni, 179</v>
          </cell>
          <cell r="I85" t="str">
            <v>Rende</v>
          </cell>
          <cell r="J85" t="str">
            <v>CS</v>
          </cell>
          <cell r="K85" t="str">
            <v>Via Settimio Severo, 83</v>
          </cell>
          <cell r="L85" t="str">
            <v>Rende</v>
          </cell>
          <cell r="M85" t="str">
            <v>CS</v>
          </cell>
          <cell r="N85">
            <v>2</v>
          </cell>
          <cell r="O85" t="str">
            <v>Z36</v>
          </cell>
          <cell r="P85" t="str">
            <v xml:space="preserve">Feriale nel periodo 1/01 - 31/07 e 10/09 - 31/12 - Lunedì Martedì Mercoledì Giovedì Venerdì Sabato </v>
          </cell>
          <cell r="Q85">
            <v>271</v>
          </cell>
          <cell r="R85">
            <v>14.512</v>
          </cell>
        </row>
        <row r="86">
          <cell r="A86">
            <v>1870</v>
          </cell>
          <cell r="B86" t="str">
            <v>138</v>
          </cell>
          <cell r="C86" t="str">
            <v>H</v>
          </cell>
          <cell r="D86" t="str">
            <v>1</v>
          </cell>
          <cell r="E86" t="str">
            <v>1</v>
          </cell>
          <cell r="F8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6" t="str">
            <v>Ritorno</v>
          </cell>
          <cell r="H86" t="str">
            <v>Via Settimio Severo, 83</v>
          </cell>
          <cell r="I86" t="str">
            <v>Rende</v>
          </cell>
          <cell r="J86" t="str">
            <v>CS</v>
          </cell>
          <cell r="K86" t="str">
            <v>Via Alessandro Manzoni, 179</v>
          </cell>
          <cell r="L86" t="str">
            <v>Rende</v>
          </cell>
          <cell r="M86" t="str">
            <v>CS</v>
          </cell>
          <cell r="N86">
            <v>1</v>
          </cell>
          <cell r="O86" t="str">
            <v>Z36</v>
          </cell>
          <cell r="P86" t="str">
            <v xml:space="preserve">Feriale nel periodo 1/01 - 31/07 e 10/09 - 31/12 - Lunedì Martedì Mercoledì Giovedì Venerdì Sabato </v>
          </cell>
          <cell r="Q86">
            <v>271</v>
          </cell>
          <cell r="R86">
            <v>11.872999999999999</v>
          </cell>
        </row>
        <row r="87">
          <cell r="A87">
            <v>1871</v>
          </cell>
          <cell r="B87" t="str">
            <v>138</v>
          </cell>
          <cell r="C87" t="str">
            <v>H</v>
          </cell>
          <cell r="D87" t="str">
            <v>2</v>
          </cell>
          <cell r="E87" t="str">
            <v>1</v>
          </cell>
          <cell r="F87" t="str">
            <v>Via Leonardo Da Vinci, 69 (Rende) -&gt; Strada Statale 19 delle Calabrie, 1111 (Rende) -&gt; Via Gioacchino Rossini, 60 (Rende) -&gt; Strada Statale 19 delle Calabrie, 265 (Rende) -&gt; Strada Statale 19 delle Calabrie, 5 (Rende) -&gt; Via Ciro Menotti, 3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87" t="str">
            <v>Ritorno</v>
          </cell>
          <cell r="H87" t="str">
            <v>Via Leonardo Da Vinci, 69</v>
          </cell>
          <cell r="I87" t="str">
            <v>Rende</v>
          </cell>
          <cell r="J87" t="str">
            <v>CS</v>
          </cell>
          <cell r="K87" t="str">
            <v>Via Alessandro Manzoni, 179</v>
          </cell>
          <cell r="L87" t="str">
            <v>Rende</v>
          </cell>
          <cell r="M87" t="str">
            <v>CS</v>
          </cell>
          <cell r="N87">
            <v>1</v>
          </cell>
          <cell r="O87" t="str">
            <v>Z36</v>
          </cell>
          <cell r="P87" t="str">
            <v xml:space="preserve">Feriale nel periodo 1/01 - 31/07 e 10/09 - 31/12 - Lunedì Martedì Mercoledì Giovedì Venerdì Sabato </v>
          </cell>
          <cell r="Q87">
            <v>271</v>
          </cell>
          <cell r="R87">
            <v>7.72</v>
          </cell>
        </row>
        <row r="88">
          <cell r="A88">
            <v>1872</v>
          </cell>
          <cell r="B88" t="str">
            <v>138</v>
          </cell>
          <cell r="C88" t="str">
            <v>I</v>
          </cell>
          <cell r="D88" t="str">
            <v>1</v>
          </cell>
          <cell r="E88" t="str">
            <v>1</v>
          </cell>
          <cell r="F88"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88" t="str">
            <v>Ritorno</v>
          </cell>
          <cell r="H88" t="str">
            <v>Via Leonardo Da Vinci, 69</v>
          </cell>
          <cell r="I88" t="str">
            <v>Rende</v>
          </cell>
          <cell r="J88" t="str">
            <v>CS</v>
          </cell>
          <cell r="K88" t="str">
            <v>Piazza Giacomo Mancini, 9C</v>
          </cell>
          <cell r="L88" t="str">
            <v>Cosenza</v>
          </cell>
          <cell r="M88" t="str">
            <v>CS</v>
          </cell>
          <cell r="N88">
            <v>1</v>
          </cell>
          <cell r="O88" t="str">
            <v>Z32</v>
          </cell>
          <cell r="P88" t="str">
            <v xml:space="preserve">Feriale nel periodo 01/08 - 09/09 - Lunedì Martedì Mercoledì Giovedì Venerdì Sabato </v>
          </cell>
          <cell r="Q88">
            <v>33</v>
          </cell>
          <cell r="R88">
            <v>8.1140000000000008</v>
          </cell>
        </row>
        <row r="89">
          <cell r="A89">
            <v>1873</v>
          </cell>
          <cell r="B89" t="str">
            <v>138</v>
          </cell>
          <cell r="C89" t="str">
            <v>I</v>
          </cell>
          <cell r="D89" t="str">
            <v>1</v>
          </cell>
          <cell r="E89" t="str">
            <v>1</v>
          </cell>
          <cell r="F89"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Piazza Giacomo Mancini, 9C (Cosenza)</v>
          </cell>
          <cell r="G89" t="str">
            <v>Ritorno</v>
          </cell>
          <cell r="H89" t="str">
            <v>Via Leonardo Da Vinci, 69</v>
          </cell>
          <cell r="I89" t="str">
            <v>Rende</v>
          </cell>
          <cell r="J89" t="str">
            <v>CS</v>
          </cell>
          <cell r="K89" t="str">
            <v>Piazza Giacomo Mancini, 9C</v>
          </cell>
          <cell r="L89" t="str">
            <v>Cosenza</v>
          </cell>
          <cell r="M89" t="str">
            <v>CS</v>
          </cell>
          <cell r="N89">
            <v>1</v>
          </cell>
          <cell r="O89" t="str">
            <v>Z36</v>
          </cell>
          <cell r="P89" t="str">
            <v xml:space="preserve">Feriale nel periodo 1/01 - 31/07 e 10/09 - 31/12 - Lunedì Martedì Mercoledì Giovedì Venerdì Sabato </v>
          </cell>
          <cell r="Q89">
            <v>271</v>
          </cell>
          <cell r="R89">
            <v>7.79</v>
          </cell>
        </row>
        <row r="90">
          <cell r="A90">
            <v>1874</v>
          </cell>
          <cell r="B90" t="str">
            <v>138</v>
          </cell>
          <cell r="C90" t="str">
            <v>I</v>
          </cell>
          <cell r="D90" t="str">
            <v>1</v>
          </cell>
          <cell r="E90" t="str">
            <v>1</v>
          </cell>
          <cell r="F90"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90" t="str">
            <v>Andata</v>
          </cell>
          <cell r="H90" t="str">
            <v>Via Alessandro Manzoni, 179</v>
          </cell>
          <cell r="I90" t="str">
            <v>Rende</v>
          </cell>
          <cell r="J90" t="str">
            <v>CS</v>
          </cell>
          <cell r="K90" t="str">
            <v>Via Resistenza, 176</v>
          </cell>
          <cell r="L90" t="str">
            <v>Rende</v>
          </cell>
          <cell r="M90" t="str">
            <v>CS</v>
          </cell>
          <cell r="N90">
            <v>1</v>
          </cell>
          <cell r="O90" t="str">
            <v>Z36</v>
          </cell>
          <cell r="P90" t="str">
            <v xml:space="preserve">Feriale nel periodo 1/01 - 31/07 e 10/09 - 31/12 - Lunedì Martedì Mercoledì Giovedì Venerdì Sabato </v>
          </cell>
          <cell r="Q90">
            <v>271</v>
          </cell>
          <cell r="R90">
            <v>5.7590000000000003</v>
          </cell>
        </row>
        <row r="91">
          <cell r="A91">
            <v>1875</v>
          </cell>
          <cell r="B91" t="str">
            <v>138</v>
          </cell>
          <cell r="C91" t="str">
            <v>J</v>
          </cell>
          <cell r="D91" t="str">
            <v>1</v>
          </cell>
          <cell r="E91" t="str">
            <v>1</v>
          </cell>
          <cell r="F91"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Università della Calabria - Arcavacata (Rende)</v>
          </cell>
          <cell r="G91" t="str">
            <v>Andata</v>
          </cell>
          <cell r="H91" t="str">
            <v>Via Alessandro Manzoni, 179</v>
          </cell>
          <cell r="I91" t="str">
            <v>Rende</v>
          </cell>
          <cell r="J91" t="str">
            <v>CS</v>
          </cell>
          <cell r="K91" t="str">
            <v>Università della Calabria - Arcavacata</v>
          </cell>
          <cell r="L91" t="str">
            <v>Rende</v>
          </cell>
          <cell r="M91" t="str">
            <v>CS</v>
          </cell>
          <cell r="N91">
            <v>1</v>
          </cell>
          <cell r="O91" t="str">
            <v>Z36</v>
          </cell>
          <cell r="P91" t="str">
            <v xml:space="preserve">Feriale nel periodo 1/01 - 31/07 e 10/09 - 31/12 - Lunedì Martedì Mercoledì Giovedì Venerdì Sabato </v>
          </cell>
          <cell r="Q91">
            <v>271</v>
          </cell>
          <cell r="R91">
            <v>8.31</v>
          </cell>
        </row>
        <row r="92">
          <cell r="A92">
            <v>1877</v>
          </cell>
          <cell r="B92" t="str">
            <v>138</v>
          </cell>
          <cell r="C92" t="str">
            <v>K</v>
          </cell>
          <cell r="D92" t="str">
            <v>2</v>
          </cell>
          <cell r="E92" t="str">
            <v>1</v>
          </cell>
          <cell r="F92"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Viale dei Giardini, 1H (Rende) -&gt; Università della Calabria - Arcavacata (Rende) -&gt; Via Alberto Savinio, 43 (Rende) -&gt; Via Alberto Savinio, 9 (Rende) -&gt; Via Tito Flavio, 70 (Rende) -&gt; Via Settimio Severo, 83 (Rende) -&gt; Via Settimio Severo, 83 (Rende)</v>
          </cell>
          <cell r="G92" t="str">
            <v>Andata</v>
          </cell>
          <cell r="H92" t="str">
            <v>Via Alessandro Manzoni, 179</v>
          </cell>
          <cell r="I92" t="str">
            <v>Rende</v>
          </cell>
          <cell r="J92" t="str">
            <v>CS</v>
          </cell>
          <cell r="K92" t="str">
            <v>Via Settimio Severo, 83</v>
          </cell>
          <cell r="L92" t="str">
            <v>Rende</v>
          </cell>
          <cell r="M92" t="str">
            <v>CS</v>
          </cell>
          <cell r="N92">
            <v>2</v>
          </cell>
          <cell r="O92" t="str">
            <v>Z36</v>
          </cell>
          <cell r="P92" t="str">
            <v xml:space="preserve">Feriale nel periodo 1/01 - 31/07 e 10/09 - 31/12 - Lunedì Martedì Mercoledì Giovedì Venerdì Sabato </v>
          </cell>
          <cell r="Q92">
            <v>271</v>
          </cell>
          <cell r="R92">
            <v>11.898</v>
          </cell>
        </row>
        <row r="93">
          <cell r="A93">
            <v>1878</v>
          </cell>
          <cell r="B93" t="str">
            <v>138</v>
          </cell>
          <cell r="C93" t="str">
            <v>K</v>
          </cell>
          <cell r="D93" t="str">
            <v>1</v>
          </cell>
          <cell r="E93" t="str">
            <v>1</v>
          </cell>
          <cell r="F93" t="str">
            <v>Via Settimio Severo, 83 (Rende) -&gt; Via Tito Flavio, 70 (Rende) -&gt; Via Alberto Savinio, 9 (Rende) -&gt; Università della Calabria - Arcavacata (Rende) -&gt; Via Pietro Bucci (Rende) -&gt; Via Pietro De Crescenzi,2 (Rende) -&gt; Viale dei Giardini, 1H (Rende) -&gt; Via Carlo Carrà , 69 (Rende) -&gt; Via Giorgio de Chirico, 163B (Rende) -&gt; Via C. Colombo,88 (Rende) -&gt; IIIÂ° Traversa Giorgio De Chirico (Rende) -&gt; Via Giorgio de Chirico, 16 (Castrolibero) -&gt; Via Michele Molinaro, 44 (Rende) -&gt; Via Michele Molinaro, 31 (Rende) -&gt; Via Tommaso Campanella (Rende) -&gt; Via Alessandro Manzoni, 113-121 (Rende) -&gt; Via Alessandro Manzoni, 173 (Rende) -&gt; Via Alessandro Manzoni, 179 (Rende)</v>
          </cell>
          <cell r="G93" t="str">
            <v>Ritorno</v>
          </cell>
          <cell r="H93" t="str">
            <v>Via Settimio Severo, 83</v>
          </cell>
          <cell r="I93" t="str">
            <v>Rende</v>
          </cell>
          <cell r="J93" t="str">
            <v>CS</v>
          </cell>
          <cell r="K93" t="str">
            <v>Via Alessandro Manzoni, 179</v>
          </cell>
          <cell r="L93" t="str">
            <v>Rende</v>
          </cell>
          <cell r="M93" t="str">
            <v>CS</v>
          </cell>
          <cell r="N93">
            <v>2</v>
          </cell>
          <cell r="O93" t="str">
            <v>Z36</v>
          </cell>
          <cell r="P93" t="str">
            <v xml:space="preserve">Feriale nel periodo 1/01 - 31/07 e 10/09 - 31/12 - Lunedì Martedì Mercoledì Giovedì Venerdì Sabato </v>
          </cell>
          <cell r="Q93">
            <v>271</v>
          </cell>
          <cell r="R93">
            <v>13.4</v>
          </cell>
        </row>
        <row r="94">
          <cell r="A94">
            <v>1879</v>
          </cell>
          <cell r="B94" t="str">
            <v>139</v>
          </cell>
          <cell r="C94" t="str">
            <v>A</v>
          </cell>
          <cell r="D94" t="str">
            <v>1</v>
          </cell>
          <cell r="E94" t="str">
            <v>1</v>
          </cell>
          <cell r="F94" t="str">
            <v>Strada Provinciale 92, 42 (Rende) -&gt; 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44 (Rende) -&gt; Via Michele Molinaro, 31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Bari, 47 (Rende) -&gt; 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VIa D.Vanni, 71 (Rende) -&gt; Strada Provinciale 90, 11 (Rende) -&gt; Strada Provinciale 90, 47 (Rende)</v>
          </cell>
          <cell r="G94" t="str">
            <v>Andata</v>
          </cell>
          <cell r="H94" t="str">
            <v>Strada Provinciale 92, 42</v>
          </cell>
          <cell r="I94" t="str">
            <v>Rende</v>
          </cell>
          <cell r="J94" t="str">
            <v>CS</v>
          </cell>
          <cell r="K94" t="str">
            <v>Strada Provinciale 90, 47</v>
          </cell>
          <cell r="L94" t="str">
            <v>Rende</v>
          </cell>
          <cell r="M94" t="str">
            <v>CS</v>
          </cell>
          <cell r="N94">
            <v>3</v>
          </cell>
          <cell r="O94" t="str">
            <v>L</v>
          </cell>
          <cell r="P94" t="str">
            <v xml:space="preserve">Feriale - Lunedì Martedì Mercoledì Giovedì Venerdì Sabato </v>
          </cell>
          <cell r="Q94">
            <v>303</v>
          </cell>
          <cell r="R94">
            <v>30.548999999999999</v>
          </cell>
        </row>
        <row r="95">
          <cell r="A95">
            <v>1880</v>
          </cell>
          <cell r="B95" t="str">
            <v>139</v>
          </cell>
          <cell r="C95" t="str">
            <v>A</v>
          </cell>
          <cell r="D95" t="str">
            <v>2</v>
          </cell>
          <cell r="E95" t="str">
            <v>1</v>
          </cell>
          <cell r="F95" t="str">
            <v>Strada Provinciale 92, 42 (Rende) -&gt; Strada Provinciale 92, 55 (Rende) -&gt; Strada Provinciale 90, 47 (Rende) -&gt; Via Felpiano, 2A (Rende) -&gt; Contrada Felpiano, 2 (Rende) -&gt; VIa D.Vanni, 43 (Rende) -&gt; VIa D.Vanni, 71 (Rende) -&gt; Strada Provinciale 90 (Rende) -&gt; Strada Provinciale 90, 1 (Rende) -&gt; Strada Provinciale 90, 1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Bari, 47 (Rende) -&gt; 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VIa D.Vanni, 71 (Rende) -&gt; Strada Provinciale 90, 11 (Rende) -&gt; Strada Provinciale 90, 47 (Rende) -&gt; Via Guanni, 6 (Marano Marchesato)</v>
          </cell>
          <cell r="G95" t="str">
            <v>Andata</v>
          </cell>
          <cell r="H95" t="str">
            <v>Strada Provinciale 92, 42</v>
          </cell>
          <cell r="I95" t="str">
            <v>Rende</v>
          </cell>
          <cell r="J95" t="str">
            <v>CS</v>
          </cell>
          <cell r="K95" t="str">
            <v>Via Guanni, 6</v>
          </cell>
          <cell r="L95" t="str">
            <v>Marano Marchesato</v>
          </cell>
          <cell r="M95" t="str">
            <v>CS</v>
          </cell>
          <cell r="N95">
            <v>1</v>
          </cell>
          <cell r="O95" t="str">
            <v>L</v>
          </cell>
          <cell r="P95" t="str">
            <v xml:space="preserve">Feriale - Lunedì Martedì Mercoledì Giovedì Venerdì Sabato </v>
          </cell>
          <cell r="Q95">
            <v>303</v>
          </cell>
          <cell r="R95">
            <v>31.556000000000001</v>
          </cell>
        </row>
        <row r="96">
          <cell r="A96">
            <v>1882</v>
          </cell>
          <cell r="B96" t="str">
            <v>139</v>
          </cell>
          <cell r="C96" t="str">
            <v>A</v>
          </cell>
          <cell r="D96" t="str">
            <v>4</v>
          </cell>
          <cell r="E96" t="str">
            <v>2</v>
          </cell>
          <cell r="F96" t="str">
            <v>Via Kennedy, 104-116 (Rende) -&gt; Strada Statale 19 delle Calabrie, 144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Salerno Rosario (Rende) -&gt; Contrada Molicelle, 1 (Rende) -&gt; Via Salerno Rosario, 146 (Rende) -&gt; Via Napoleone Bonaparte, 34 (Rende) -&gt; Via della Chiesa, 2 (Rende) -&gt; Via Svezia (Rende) -&gt; Via Portogallo, 16 (Rende) -&gt; Strada Provinciale 90 (Rende) -&gt; VIa D.Vanni, 71 (Rende) -&gt; Strada Provinciale 90, 11 (Rende) -&gt; Via Felpiano, 2A (Rende) -&gt; Strada Provinciale 90, 47 (Rende) -&gt; Strada Provinciale 90, 47 (Rende) -&gt; Strada Provinciale 92, 42 (Rende)</v>
          </cell>
          <cell r="G96" t="str">
            <v>Andata</v>
          </cell>
          <cell r="H96" t="str">
            <v>Via Kennedy, 104-116</v>
          </cell>
          <cell r="I96" t="str">
            <v>Rende</v>
          </cell>
          <cell r="J96" t="str">
            <v>CS</v>
          </cell>
          <cell r="K96" t="str">
            <v>Strada Provinciale 92, 42</v>
          </cell>
          <cell r="L96" t="str">
            <v>Rende</v>
          </cell>
          <cell r="M96" t="str">
            <v>CS</v>
          </cell>
          <cell r="N96">
            <v>1</v>
          </cell>
          <cell r="O96" t="str">
            <v>L</v>
          </cell>
          <cell r="P96" t="str">
            <v xml:space="preserve">Feriale - Lunedì Martedì Mercoledì Giovedì Venerdì Sabato </v>
          </cell>
          <cell r="Q96">
            <v>303</v>
          </cell>
          <cell r="R96">
            <v>18.579999999999998</v>
          </cell>
        </row>
        <row r="97">
          <cell r="A97">
            <v>1884</v>
          </cell>
          <cell r="B97" t="str">
            <v>139</v>
          </cell>
          <cell r="C97" t="str">
            <v>A</v>
          </cell>
          <cell r="D97" t="str">
            <v>1</v>
          </cell>
          <cell r="E97" t="str">
            <v>1</v>
          </cell>
          <cell r="F97" t="str">
            <v>Strada Provinciale 92, 42 (Rende) -&gt; Strada Provinciale 92, 55 (Rende) -&gt; Strada Provinciale 90, 47 (Rende) -&gt; Via Felpiano, 2A (Rende) -&gt; Contrada Felpiano, 2 (Rende) -&gt; VIa D.Vanni, 43 (Rende) -&gt; VIa D.Vanni, 71 (Rende) -&gt; Strada Provinciale 90 (Rende) -&gt; Via Portogallo (Rende) -&gt; Via Svezia (Rende) -&gt; Via della Chiesa, 2 (Rende) -&gt; Via della Chiesa, 32 (Rende) -&gt; Via Salerno Rosario, 148 (Rende) -&gt; Via Salerno Rosario (Rende) -&gt; Via Salerno Rosario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Genova, 30 (Rende) -&gt; Via Trieste, 4 (Rende) -&gt; Via Bari, 94 (Rende) -&gt; Via Sandro Botticelli, 32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VIa D.Vanni, 71 (Rende) -&gt; Strada Provinciale 90, 11 (Rende) -&gt; Strada Provinciale 90, 47 (Rende)</v>
          </cell>
          <cell r="G97" t="str">
            <v>Ritorno</v>
          </cell>
          <cell r="H97" t="str">
            <v>Strada Provinciale 92, 42</v>
          </cell>
          <cell r="I97" t="str">
            <v>Rende</v>
          </cell>
          <cell r="J97" t="str">
            <v>CS</v>
          </cell>
          <cell r="K97" t="str">
            <v>Strada Provinciale 90, 47</v>
          </cell>
          <cell r="L97" t="str">
            <v>Rende</v>
          </cell>
          <cell r="M97" t="str">
            <v>CS</v>
          </cell>
          <cell r="N97">
            <v>3</v>
          </cell>
          <cell r="O97" t="str">
            <v>L</v>
          </cell>
          <cell r="P97" t="str">
            <v xml:space="preserve">Feriale - Lunedì Martedì Mercoledì Giovedì Venerdì Sabato </v>
          </cell>
          <cell r="Q97">
            <v>303</v>
          </cell>
          <cell r="R97">
            <v>29.233000000000001</v>
          </cell>
        </row>
        <row r="98">
          <cell r="A98">
            <v>1885</v>
          </cell>
          <cell r="B98" t="str">
            <v>139</v>
          </cell>
          <cell r="C98" t="str">
            <v>B</v>
          </cell>
          <cell r="D98" t="str">
            <v>1</v>
          </cell>
          <cell r="E98" t="str">
            <v>1</v>
          </cell>
          <cell r="F98" t="str">
            <v>Strada Provinciale 90, 1 (Rende) -&gt; Strada Provinciale 90, 1 (Rende) -&gt; Strada Provinciale 90 (Rende) -&gt; VIa D.Vanni, 71 (Rende) -&gt; VIa D.Vanni, 43 (Rende) -&gt; Via Roma (Rende) -&gt; Via Felpiano, 2A (Rende) -&gt; Strada Provinciale 90, 47 (Rende) -&gt; Strada Provinciale 90, 47 (Rende) -&gt; Strada Provinciale 92, 42 (Rende) -&gt; Via Guanni, 6 (Marano Marchesato)</v>
          </cell>
          <cell r="G98" t="str">
            <v>Andata</v>
          </cell>
          <cell r="H98" t="str">
            <v>Strada Provinciale 90, 1</v>
          </cell>
          <cell r="I98" t="str">
            <v>Rende</v>
          </cell>
          <cell r="J98" t="str">
            <v>CS</v>
          </cell>
          <cell r="K98" t="str">
            <v>Via Guanni, 6</v>
          </cell>
          <cell r="L98" t="str">
            <v>Marano Marchesato</v>
          </cell>
          <cell r="M98" t="str">
            <v>CS</v>
          </cell>
          <cell r="N98">
            <v>1</v>
          </cell>
          <cell r="O98" t="str">
            <v>S</v>
          </cell>
          <cell r="P98" t="str">
            <v xml:space="preserve">Scolastica - Lunedì Martedì Mercoledì Giovedì Venerdì Sabato </v>
          </cell>
          <cell r="Q98">
            <v>200</v>
          </cell>
          <cell r="R98">
            <v>6.2910000000000004</v>
          </cell>
        </row>
        <row r="99">
          <cell r="A99">
            <v>1886</v>
          </cell>
          <cell r="B99" t="str">
            <v>139</v>
          </cell>
          <cell r="C99" t="str">
            <v>B</v>
          </cell>
          <cell r="D99" t="str">
            <v>1</v>
          </cell>
          <cell r="E99" t="str">
            <v>1</v>
          </cell>
          <cell r="F99" t="str">
            <v>Via Aldo Cannata, 1 (Castrolibero) -&gt; Viale Magna Grecia (Cosenza)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Felpiano, 2A (Rende) -&gt; Strada Provinciale 90, 47 (Rende) -&gt; Strada Provinciale 90, 47 (Rende) -&gt; Via Guanni, 6 (Marano Marchesato)</v>
          </cell>
          <cell r="G99" t="str">
            <v>Ritorno</v>
          </cell>
          <cell r="H99" t="str">
            <v>Via Aldo Cannata, 1</v>
          </cell>
          <cell r="I99" t="str">
            <v>Castrolibero</v>
          </cell>
          <cell r="J99" t="str">
            <v>CS</v>
          </cell>
          <cell r="K99" t="str">
            <v>Via Guanni, 6</v>
          </cell>
          <cell r="L99" t="str">
            <v>Marano Marchesato</v>
          </cell>
          <cell r="M99" t="str">
            <v>CS</v>
          </cell>
          <cell r="N99">
            <v>1</v>
          </cell>
          <cell r="O99" t="str">
            <v>S</v>
          </cell>
          <cell r="P99" t="str">
            <v xml:space="preserve">Scolastica - Lunedì Martedì Mercoledì Giovedì Venerdì Sabato </v>
          </cell>
          <cell r="Q99">
            <v>200</v>
          </cell>
          <cell r="R99">
            <v>14.188000000000001</v>
          </cell>
        </row>
        <row r="100">
          <cell r="A100">
            <v>1887</v>
          </cell>
          <cell r="B100" t="str">
            <v>139</v>
          </cell>
          <cell r="C100" t="str">
            <v>C</v>
          </cell>
          <cell r="D100" t="str">
            <v>1</v>
          </cell>
          <cell r="E100" t="str">
            <v>1</v>
          </cell>
          <cell r="F100" t="str">
            <v>Via Guanni, 6 (Marano Marchesato) -&gt; Strada Provinciale 92, 42 (Rende) -&gt; Strada Provinciale 92, 55 (Rende) -&gt; Strada Provinciale 90, 47 (Rende) -&gt; Via Felpiano, 2A (Rende) -&gt; Contrada Felpiano, 2 (Rende) -&gt; VIa D.Vanni, 43 (Rende) -&gt; VIa D.Vanni, 71 (Rende) -&gt; Strada Provinciale 90 (Rende) -&gt; Via Portogallo (Rende) -&gt; Via Svezia (Rende) -&gt; Via della Chiesa, 2 (Rende) -&gt; Via della Chiesa, 32 (Rende) -&gt; Via Salerno Rosario, 148 (Rende) -&gt; Via Salerno Rosario (Rende) -&gt; Via Salerno Rosario (Rende) -&gt; Via Pietro Bucci (Rende) -&gt; Via Pietro De Crescenzi,2 (Rende) -&gt; Via U. Boccioni,11 (Rende) -&gt; Via Leonardo Da Vinci, 69 (Rende)</v>
          </cell>
          <cell r="G100" t="str">
            <v>Ritorno</v>
          </cell>
          <cell r="H100" t="str">
            <v>Via Guanni, 6</v>
          </cell>
          <cell r="I100" t="str">
            <v>Marano Marchesato</v>
          </cell>
          <cell r="J100" t="str">
            <v>CS</v>
          </cell>
          <cell r="K100" t="str">
            <v>Via Leonardo Da Vinci, 69</v>
          </cell>
          <cell r="L100" t="str">
            <v>Rende</v>
          </cell>
          <cell r="M100" t="str">
            <v>CS</v>
          </cell>
          <cell r="N100">
            <v>1</v>
          </cell>
          <cell r="O100" t="str">
            <v>L</v>
          </cell>
          <cell r="P100" t="str">
            <v xml:space="preserve">Feriale - Lunedì Martedì Mercoledì Giovedì Venerdì Sabato </v>
          </cell>
          <cell r="Q100">
            <v>303</v>
          </cell>
          <cell r="R100">
            <v>14.643000000000001</v>
          </cell>
        </row>
        <row r="101">
          <cell r="A101">
            <v>1888</v>
          </cell>
          <cell r="B101" t="str">
            <v>139</v>
          </cell>
          <cell r="C101" t="str">
            <v>D</v>
          </cell>
          <cell r="D101" t="str">
            <v>1</v>
          </cell>
          <cell r="E101" t="str">
            <v>1</v>
          </cell>
          <cell r="F101" t="str">
            <v>Strada Provinciale 90, 1 (Rende) -&gt; Strada Provinciale 90, 1 (Rende) -&gt; Strada Provinciale 90 (Rende) -&gt; VIa D.Vanni, 71 (Rende) -&gt; VIa D.Vanni, 43 (Rende) -&gt; Via Roma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Carrà , 71 (Rende) -&gt; Via Modigliani, 85 (Rende) -&gt; Via Sandro Botticelli, 1 (Rende) -&gt; Via Genova, 30 (Rende) -&gt; Traversa II Kennedy, 4 (Rende) -&gt; Via Kennedy, 104-116 (Rende) -&gt; Strada Statale 19 delle Calabrie, 144 (Rende) -&gt; Via Repaci, 43 (Rende) -&gt; Via Repaci, 18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v>
          </cell>
          <cell r="G101" t="str">
            <v>Andata</v>
          </cell>
          <cell r="H101" t="str">
            <v>Strada Provinciale 90, 1</v>
          </cell>
          <cell r="I101" t="str">
            <v>Rende</v>
          </cell>
          <cell r="J101" t="str">
            <v>CS</v>
          </cell>
          <cell r="K101" t="str">
            <v>Università della Calabria - Arcavacata</v>
          </cell>
          <cell r="L101" t="str">
            <v>Rende</v>
          </cell>
          <cell r="M101" t="str">
            <v>CS</v>
          </cell>
          <cell r="N101">
            <v>1</v>
          </cell>
          <cell r="O101" t="str">
            <v>S</v>
          </cell>
          <cell r="P101" t="str">
            <v xml:space="preserve">Scolastica - Lunedì Martedì Mercoledì Giovedì Venerdì Sabato </v>
          </cell>
          <cell r="Q101">
            <v>200</v>
          </cell>
          <cell r="R101">
            <v>22.125</v>
          </cell>
        </row>
        <row r="102">
          <cell r="A102">
            <v>1889</v>
          </cell>
          <cell r="B102" t="str">
            <v>139</v>
          </cell>
          <cell r="C102" t="str">
            <v>F</v>
          </cell>
          <cell r="D102" t="str">
            <v>1</v>
          </cell>
          <cell r="E102" t="str">
            <v>1</v>
          </cell>
          <cell r="F102" t="str">
            <v>Via Aldo Cannata, 1 (Castrolibero) -&gt; Viale Magna Grecia (Cosenza) -&gt; Via Busento, 29 (Rende) -&gt; Via Valle del Neto, 3 (Rende)</v>
          </cell>
          <cell r="G102" t="str">
            <v>Ritorno</v>
          </cell>
          <cell r="H102" t="str">
            <v>Via Aldo Cannata, 1</v>
          </cell>
          <cell r="I102" t="str">
            <v>Castrolibero</v>
          </cell>
          <cell r="J102" t="str">
            <v>CS</v>
          </cell>
          <cell r="K102" t="str">
            <v>Via Valle del Neto, 3</v>
          </cell>
          <cell r="L102" t="str">
            <v>Rende</v>
          </cell>
          <cell r="M102" t="str">
            <v>CS</v>
          </cell>
          <cell r="N102">
            <v>2</v>
          </cell>
          <cell r="O102" t="str">
            <v>S</v>
          </cell>
          <cell r="P102" t="str">
            <v xml:space="preserve">Scolastica - Lunedì Martedì Mercoledì Giovedì Venerdì Sabato </v>
          </cell>
          <cell r="Q102">
            <v>200</v>
          </cell>
          <cell r="R102">
            <v>3.2669999999999999</v>
          </cell>
        </row>
        <row r="103">
          <cell r="A103">
            <v>1890</v>
          </cell>
          <cell r="B103" t="str">
            <v>140</v>
          </cell>
          <cell r="C103" t="str">
            <v>A</v>
          </cell>
          <cell r="D103" t="str">
            <v>1</v>
          </cell>
          <cell r="E103" t="str">
            <v>1</v>
          </cell>
          <cell r="F103" t="str">
            <v>Piazza Benedetto Croce, 5 (Paterno Calabro) -&gt; Strada Provinciale 79 (Paterno Calabro) -&gt; Vico I Giacomo Matteotti, 2 (Paterno Calabro) -&gt; Piazza Municipio, 9 (Paterno Calabro) -&gt; Via San Pietro, 3C (Paterno Calabro) -&gt; Piazza San Francesco, 2 (Paterno Calabro) -&gt; Via San Francesco, 22 (Paterno Calabro) -&gt; Via Giacomo Leopardi, 10 (Paterno Calabro) -&gt; Via San Francesco, 3 (Paterno Calabro) -&gt; Strada Provinciale 61 (Paterno Calabro) -&gt; Viale della Repubblica, 335 (Cosenza) -&gt; Strada Statale 19 delle Calabrie (Cosenza) -&gt; Piazza della Riforma, 19-21 (Cosenza) -&gt; Corso Umberto I, 2 (Cosenza) -&gt; Piazza Giacomo Mancini, 9C (Cosenza) -&gt; Autostazione Cosenza (Cosenza)</v>
          </cell>
          <cell r="G103" t="str">
            <v>Andata</v>
          </cell>
          <cell r="H103" t="str">
            <v>Piazza Benedetto Croce, 5</v>
          </cell>
          <cell r="I103" t="str">
            <v>Paterno Calabro</v>
          </cell>
          <cell r="J103" t="str">
            <v>CS</v>
          </cell>
          <cell r="K103" t="str">
            <v>Autostazione Cosenza</v>
          </cell>
          <cell r="L103" t="str">
            <v>Cosenza</v>
          </cell>
          <cell r="M103" t="str">
            <v>CS</v>
          </cell>
          <cell r="N103">
            <v>3</v>
          </cell>
          <cell r="O103" t="str">
            <v>L</v>
          </cell>
          <cell r="P103" t="str">
            <v xml:space="preserve">Feriale - Lunedì Martedì Mercoledì Giovedì Venerdì Sabato </v>
          </cell>
          <cell r="Q103">
            <v>303</v>
          </cell>
          <cell r="R103">
            <v>34.798000000000002</v>
          </cell>
        </row>
        <row r="104">
          <cell r="A104">
            <v>1891</v>
          </cell>
          <cell r="B104" t="str">
            <v>140</v>
          </cell>
          <cell r="C104" t="str">
            <v>A</v>
          </cell>
          <cell r="D104" t="str">
            <v>2</v>
          </cell>
          <cell r="E104" t="str">
            <v>1</v>
          </cell>
          <cell r="F104" t="str">
            <v>Piazza Benedetto Croce, 5 (Paterno Calabro) -&gt; Strada Provinciale 79 (Paterno Calabro) -&gt; Vico I Giacomo Matteotti, 2 (Paterno Calabro) -&gt; Piazza Municipio, 9 (Paterno Calabro) -&gt; Via San Pietro, 3C (Paterno Calabro) -&gt; Piazza San Francesco, 2 (Paterno Calabro) -&gt; Via San Francesco, 22 (Paterno Calabro) -&gt; Via Giacomo Leopardi, 10 (Paterno Calabro) -&gt; Via San Francesco, 3 (Paterno Calabro) -&gt; Strada Provinciale 61 (Paterno Calabro) -&gt; Viale della Repubblica, 335 (Cosenza) -&gt; Strada Statale 19 delle Calabrie (Cosenza) -&gt; Piazza della Riforma, 19-21 (Cosenza)</v>
          </cell>
          <cell r="G104" t="str">
            <v>Andata</v>
          </cell>
          <cell r="H104" t="str">
            <v>Piazza Benedetto Croce, 5</v>
          </cell>
          <cell r="I104" t="str">
            <v>Paterno Calabro</v>
          </cell>
          <cell r="J104" t="str">
            <v>CS</v>
          </cell>
          <cell r="K104" t="str">
            <v>Piazza della Riforma, 19-21</v>
          </cell>
          <cell r="L104" t="str">
            <v>Cosenza</v>
          </cell>
          <cell r="M104" t="str">
            <v>CS</v>
          </cell>
          <cell r="N104">
            <v>1</v>
          </cell>
          <cell r="O104" t="str">
            <v>L</v>
          </cell>
          <cell r="P104" t="str">
            <v xml:space="preserve">Feriale - Lunedì Martedì Mercoledì Giovedì Venerdì Sabato </v>
          </cell>
          <cell r="Q104">
            <v>303</v>
          </cell>
          <cell r="R104">
            <v>32.241999999999997</v>
          </cell>
        </row>
        <row r="105">
          <cell r="A105">
            <v>1892</v>
          </cell>
          <cell r="B105" t="str">
            <v>140</v>
          </cell>
          <cell r="C105" t="str">
            <v>A</v>
          </cell>
          <cell r="D105" t="str">
            <v>1</v>
          </cell>
          <cell r="E105" t="str">
            <v>1</v>
          </cell>
          <cell r="F105" t="str">
            <v>Piazza della Riforma, 19-21 (Cosenza) -&gt; Corso Umberto I, 2 (Cosenza) -&gt; Piazza Giacomo Mancini, 9C (Cosenza) -&gt; Autostazione Cosenza (Cosenza) -&gt; Autostazione Cosenza (Cosenza) -&gt; Strada Provinciale 61 (Paterno Calabro) -&gt; Via San Francesco, 22 (Paterno Calabro) -&gt; Via Giacomo Leopardi, 10 (Paterno Calabro) -&gt; Via San Francesco, 3 (Paterno Calabro) -&gt; Piazza San Francesco, 2 (Paterno Calabro) -&gt; Via San Pietro, 9 (Paterno Calabro) -&gt; Strada Provinciale 79, 11 (Paterno Calabro) -&gt; Via Giacomo Matteotti, 14 (Paterno Calabro) -&gt; Strada Provinciale 79 (Paterno Calabro) -&gt; Piazza Benedetto Croce, 5 (Paterno Calabro)</v>
          </cell>
          <cell r="G105" t="str">
            <v>Ritorno</v>
          </cell>
          <cell r="H105" t="str">
            <v>Piazza della Riforma, 19-21</v>
          </cell>
          <cell r="I105" t="str">
            <v>Cosenza</v>
          </cell>
          <cell r="J105" t="str">
            <v>CS</v>
          </cell>
          <cell r="K105" t="str">
            <v>Piazza Benedetto Croce, 5</v>
          </cell>
          <cell r="L105" t="str">
            <v>Paterno Calabro</v>
          </cell>
          <cell r="M105" t="str">
            <v>CS</v>
          </cell>
          <cell r="N105">
            <v>4</v>
          </cell>
          <cell r="O105" t="str">
            <v>L</v>
          </cell>
          <cell r="P105" t="str">
            <v xml:space="preserve">Feriale - Lunedì Martedì Mercoledì Giovedì Venerdì Sabato </v>
          </cell>
          <cell r="Q105">
            <v>303</v>
          </cell>
          <cell r="R105">
            <v>34.170999999999999</v>
          </cell>
        </row>
        <row r="106">
          <cell r="A106">
            <v>1893</v>
          </cell>
          <cell r="B106" t="str">
            <v>140</v>
          </cell>
          <cell r="C106" t="str">
            <v>B</v>
          </cell>
          <cell r="D106" t="str">
            <v>1</v>
          </cell>
          <cell r="E106" t="str">
            <v>1</v>
          </cell>
          <cell r="F106" t="str">
            <v>Via Basso, 22 (Dipignano) -&gt; Via Petrone, 4 (Dipignano) -&gt; Vico Brunetta, 25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6" t="str">
            <v>Andata</v>
          </cell>
          <cell r="H106" t="str">
            <v>Via Basso, 22</v>
          </cell>
          <cell r="I106" t="str">
            <v>Dipignano</v>
          </cell>
          <cell r="J106" t="str">
            <v>CS</v>
          </cell>
          <cell r="K106" t="str">
            <v>Autostazione Cosenza</v>
          </cell>
          <cell r="L106" t="str">
            <v>Cosenza</v>
          </cell>
          <cell r="M106" t="str">
            <v>CS</v>
          </cell>
          <cell r="N106">
            <v>1</v>
          </cell>
          <cell r="O106" t="str">
            <v>L</v>
          </cell>
          <cell r="P106" t="str">
            <v xml:space="preserve">Feriale - Lunedì Martedì Mercoledì Giovedì Venerdì Sabato </v>
          </cell>
          <cell r="Q106">
            <v>303</v>
          </cell>
          <cell r="R106">
            <v>17.338000000000001</v>
          </cell>
        </row>
        <row r="107">
          <cell r="A107">
            <v>1894</v>
          </cell>
          <cell r="B107" t="str">
            <v>140</v>
          </cell>
          <cell r="C107" t="str">
            <v>B</v>
          </cell>
          <cell r="D107" t="str">
            <v>2</v>
          </cell>
          <cell r="E107" t="str">
            <v>1</v>
          </cell>
          <cell r="F107" t="str">
            <v>Strada Provinciale 79dir (Dipignano) -&gt; Strada Provinciale 79 (Dipignano) -&gt; Via XXIV Maggio, 63 (Dipignano) -&gt; Piazza dei Martiri, 1915 (Dipignano) -&gt; Vico Brunetta, 25 (Dipignano) -&gt; Via Petrone, 4 (Dipignano) -&gt; Via Basso, 22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7" t="str">
            <v>Andata</v>
          </cell>
          <cell r="H107" t="str">
            <v>Strada Provinciale 79dir</v>
          </cell>
          <cell r="I107" t="str">
            <v>Dipignano</v>
          </cell>
          <cell r="J107" t="str">
            <v>CS</v>
          </cell>
          <cell r="K107" t="str">
            <v>Autostazione Cosenza</v>
          </cell>
          <cell r="L107" t="str">
            <v>Cosenza</v>
          </cell>
          <cell r="M107" t="str">
            <v>CS</v>
          </cell>
          <cell r="N107">
            <v>1</v>
          </cell>
          <cell r="O107" t="str">
            <v>L</v>
          </cell>
          <cell r="P107" t="str">
            <v xml:space="preserve">Feriale - Lunedì Martedì Mercoledì Giovedì Venerdì Sabato </v>
          </cell>
          <cell r="Q107">
            <v>303</v>
          </cell>
          <cell r="R107">
            <v>21.463999999999999</v>
          </cell>
        </row>
        <row r="108">
          <cell r="A108">
            <v>1895</v>
          </cell>
          <cell r="B108" t="str">
            <v>140</v>
          </cell>
          <cell r="C108" t="str">
            <v>B</v>
          </cell>
          <cell r="D108" t="str">
            <v>3</v>
          </cell>
          <cell r="E108" t="str">
            <v>1</v>
          </cell>
          <cell r="F108" t="str">
            <v>Strada Provinciale 79dir (Dipignano) -&gt; Strada Provinciale 79 (Dipignano) -&gt; Via XXIV Maggio, 63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8" t="str">
            <v>Andata</v>
          </cell>
          <cell r="H108" t="str">
            <v>Strada Provinciale 79dir</v>
          </cell>
          <cell r="I108" t="str">
            <v>Dipignano</v>
          </cell>
          <cell r="J108" t="str">
            <v>CS</v>
          </cell>
          <cell r="K108" t="str">
            <v>Autostazione Cosenza</v>
          </cell>
          <cell r="L108" t="str">
            <v>Cosenza</v>
          </cell>
          <cell r="M108" t="str">
            <v>CS</v>
          </cell>
          <cell r="N108">
            <v>1</v>
          </cell>
          <cell r="O108" t="str">
            <v>L</v>
          </cell>
          <cell r="P108" t="str">
            <v xml:space="preserve">Feriale - Lunedì Martedì Mercoledì Giovedì Venerdì Sabato </v>
          </cell>
          <cell r="Q108">
            <v>303</v>
          </cell>
          <cell r="R108">
            <v>17.155000000000001</v>
          </cell>
        </row>
        <row r="109">
          <cell r="A109">
            <v>1896</v>
          </cell>
          <cell r="B109" t="str">
            <v>140</v>
          </cell>
          <cell r="C109" t="str">
            <v>B</v>
          </cell>
          <cell r="D109" t="str">
            <v>1</v>
          </cell>
          <cell r="E109" t="str">
            <v>1</v>
          </cell>
          <cell r="F109" t="str">
            <v>Piazza dei Martiri, 1915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09" t="str">
            <v>Andata</v>
          </cell>
          <cell r="H109" t="str">
            <v>Piazza dei Martiri, 1915</v>
          </cell>
          <cell r="I109" t="str">
            <v>Dipignano</v>
          </cell>
          <cell r="J109" t="str">
            <v>CS</v>
          </cell>
          <cell r="K109" t="str">
            <v>Autostazione Cosenza</v>
          </cell>
          <cell r="L109" t="str">
            <v>Cosenza</v>
          </cell>
          <cell r="M109" t="str">
            <v>CS</v>
          </cell>
          <cell r="N109">
            <v>1</v>
          </cell>
          <cell r="O109" t="str">
            <v>S</v>
          </cell>
          <cell r="P109" t="str">
            <v xml:space="preserve">Scolastica - Lunedì Martedì Mercoledì Giovedì Venerdì Sabato </v>
          </cell>
          <cell r="Q109">
            <v>200</v>
          </cell>
          <cell r="R109">
            <v>14.750999999999999</v>
          </cell>
        </row>
        <row r="110">
          <cell r="A110">
            <v>1897</v>
          </cell>
          <cell r="B110" t="str">
            <v>140</v>
          </cell>
          <cell r="C110" t="str">
            <v>B</v>
          </cell>
          <cell r="D110" t="str">
            <v>1</v>
          </cell>
          <cell r="E110" t="str">
            <v>1</v>
          </cell>
          <cell r="F110"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v>
          </cell>
          <cell r="G110" t="str">
            <v>Ritorno</v>
          </cell>
          <cell r="H110" t="str">
            <v>Autostazione Cosenza</v>
          </cell>
          <cell r="I110" t="str">
            <v>Cosenza</v>
          </cell>
          <cell r="J110" t="str">
            <v>CS</v>
          </cell>
          <cell r="K110" t="str">
            <v>Strada Provinciale 79dir</v>
          </cell>
          <cell r="L110" t="str">
            <v>Dipignano</v>
          </cell>
          <cell r="M110" t="str">
            <v>CS</v>
          </cell>
          <cell r="N110">
            <v>1</v>
          </cell>
          <cell r="O110" t="str">
            <v>L</v>
          </cell>
          <cell r="P110" t="str">
            <v xml:space="preserve">Feriale - Lunedì Martedì Mercoledì Giovedì Venerdì Sabato </v>
          </cell>
          <cell r="Q110">
            <v>303</v>
          </cell>
          <cell r="R110">
            <v>21.003</v>
          </cell>
        </row>
        <row r="111">
          <cell r="A111">
            <v>1898</v>
          </cell>
          <cell r="B111" t="str">
            <v>140</v>
          </cell>
          <cell r="C111" t="str">
            <v>B</v>
          </cell>
          <cell r="D111" t="str">
            <v>2</v>
          </cell>
          <cell r="E111" t="str">
            <v>1</v>
          </cell>
          <cell r="F111"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San Francesco D'Assisi, 40 (Dipignano) -&gt; Via Doviziosi, 64 (Dipignano) -&gt; Via XXIV Maggio, 63 (Dipignano) -&gt; Strada Provinciale 79 (Dipignano) -&gt; Strada Provinciale 79dir (Dipignano)</v>
          </cell>
          <cell r="G111" t="str">
            <v>Ritorno</v>
          </cell>
          <cell r="H111" t="str">
            <v>Autostazione Cosenza</v>
          </cell>
          <cell r="I111" t="str">
            <v>Cosenza</v>
          </cell>
          <cell r="J111" t="str">
            <v>CS</v>
          </cell>
          <cell r="K111" t="str">
            <v>Strada Provinciale 79dir</v>
          </cell>
          <cell r="L111" t="str">
            <v>Dipignano</v>
          </cell>
          <cell r="M111" t="str">
            <v>CS</v>
          </cell>
          <cell r="N111">
            <v>2</v>
          </cell>
          <cell r="O111" t="str">
            <v>L</v>
          </cell>
          <cell r="P111" t="str">
            <v xml:space="preserve">Feriale - Lunedì Martedì Mercoledì Giovedì Venerdì Sabato </v>
          </cell>
          <cell r="Q111">
            <v>303</v>
          </cell>
          <cell r="R111">
            <v>23.048999999999999</v>
          </cell>
        </row>
        <row r="112">
          <cell r="A112">
            <v>1899</v>
          </cell>
          <cell r="B112" t="str">
            <v>140</v>
          </cell>
          <cell r="C112" t="str">
            <v>B</v>
          </cell>
          <cell r="D112" t="str">
            <v>3</v>
          </cell>
          <cell r="E112" t="str">
            <v>1</v>
          </cell>
          <cell r="F112"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Via XXIV Maggio, 63 (Dipignano) -&gt; Strada Provinciale 79 (Dipignano) -&gt; Strada Provinciale 79dir (Dipignano)</v>
          </cell>
          <cell r="G112" t="str">
            <v>Ritorno</v>
          </cell>
          <cell r="H112" t="str">
            <v>Autostazione Cosenza</v>
          </cell>
          <cell r="I112" t="str">
            <v>Cosenza</v>
          </cell>
          <cell r="J112" t="str">
            <v>CS</v>
          </cell>
          <cell r="K112" t="str">
            <v>Strada Provinciale 79dir</v>
          </cell>
          <cell r="L112" t="str">
            <v>Dipignano</v>
          </cell>
          <cell r="M112" t="str">
            <v>CS</v>
          </cell>
          <cell r="N112">
            <v>1</v>
          </cell>
          <cell r="O112" t="str">
            <v>L</v>
          </cell>
          <cell r="P112" t="str">
            <v xml:space="preserve">Feriale - Lunedì Martedì Mercoledì Giovedì Venerdì Sabato </v>
          </cell>
          <cell r="Q112">
            <v>303</v>
          </cell>
          <cell r="R112">
            <v>17.498999999999999</v>
          </cell>
        </row>
        <row r="113">
          <cell r="A113">
            <v>1900</v>
          </cell>
          <cell r="B113" t="str">
            <v>140</v>
          </cell>
          <cell r="C113" t="str">
            <v>B</v>
          </cell>
          <cell r="D113" t="str">
            <v>4</v>
          </cell>
          <cell r="E113" t="str">
            <v>1</v>
          </cell>
          <cell r="F113"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v>
          </cell>
          <cell r="G113" t="str">
            <v>Ritorno</v>
          </cell>
          <cell r="H113" t="str">
            <v>Autostazione Cosenza</v>
          </cell>
          <cell r="I113" t="str">
            <v>Cosenza</v>
          </cell>
          <cell r="J113" t="str">
            <v>CS</v>
          </cell>
          <cell r="K113" t="str">
            <v>Strada Provinciale 79dir</v>
          </cell>
          <cell r="L113" t="str">
            <v>Dipignano</v>
          </cell>
          <cell r="M113" t="str">
            <v>CS</v>
          </cell>
          <cell r="N113">
            <v>1</v>
          </cell>
          <cell r="O113" t="str">
            <v>L</v>
          </cell>
          <cell r="P113" t="str">
            <v xml:space="preserve">Feriale - Lunedì Martedì Mercoledì Giovedì Venerdì Sabato </v>
          </cell>
          <cell r="Q113">
            <v>303</v>
          </cell>
          <cell r="R113">
            <v>20.170000000000002</v>
          </cell>
        </row>
        <row r="114">
          <cell r="A114">
            <v>1902</v>
          </cell>
          <cell r="B114" t="str">
            <v>140</v>
          </cell>
          <cell r="C114" t="str">
            <v>C</v>
          </cell>
          <cell r="D114" t="str">
            <v>1</v>
          </cell>
          <cell r="E114" t="str">
            <v>1</v>
          </cell>
          <cell r="F114" t="str">
            <v>Strada Provinciale 79dir (Dipignano) -&gt; Strada Provinciale 79 (Dipignano) -&gt; Via XXIV Maggio, 63 (Dipignano) -&gt; Piazza dei Martiri, 1915 (Dipignano) -&gt; Via San Francesco D'Assisi, 40 (Dipignano) -&gt; Via Doviziosi, 64 (Dipignano) -&gt; Via Tavola (Dipignano) -&gt; Via del Millenario, 60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4" t="str">
            <v>Andata</v>
          </cell>
          <cell r="H114" t="str">
            <v>Strada Provinciale 79dir</v>
          </cell>
          <cell r="I114" t="str">
            <v>Dipignano</v>
          </cell>
          <cell r="J114" t="str">
            <v>CS</v>
          </cell>
          <cell r="K114" t="str">
            <v>Autostazione Cosenza</v>
          </cell>
          <cell r="L114" t="str">
            <v>Cosenza</v>
          </cell>
          <cell r="M114" t="str">
            <v>CS</v>
          </cell>
          <cell r="N114">
            <v>1</v>
          </cell>
          <cell r="O114" t="str">
            <v>L</v>
          </cell>
          <cell r="P114" t="str">
            <v xml:space="preserve">Feriale - Lunedì Martedì Mercoledì Giovedì Venerdì Sabato </v>
          </cell>
          <cell r="Q114">
            <v>303</v>
          </cell>
          <cell r="R114">
            <v>20.001999999999999</v>
          </cell>
        </row>
        <row r="115">
          <cell r="A115">
            <v>1903</v>
          </cell>
          <cell r="B115" t="str">
            <v>140</v>
          </cell>
          <cell r="C115" t="str">
            <v>C</v>
          </cell>
          <cell r="D115" t="str">
            <v>1</v>
          </cell>
          <cell r="E115" t="str">
            <v>1</v>
          </cell>
          <cell r="F115"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Via del Millenario, 60 (Dipignano) -&gt; Via Tavola (Dipignano) -&gt; Piazza dei Martiri, 1915 (Dipignano) -&gt; Via San Francesco D'Assisi, 40 (Dipignano) -&gt; Via Doviziosi, 64 (Dipignano)</v>
          </cell>
          <cell r="G115" t="str">
            <v>Ritorno</v>
          </cell>
          <cell r="H115" t="str">
            <v>Autostazione Cosenza</v>
          </cell>
          <cell r="I115" t="str">
            <v>Cosenza</v>
          </cell>
          <cell r="J115" t="str">
            <v>CS</v>
          </cell>
          <cell r="K115" t="str">
            <v>Via Doviziosi, 64</v>
          </cell>
          <cell r="L115" t="str">
            <v>Dipignano</v>
          </cell>
          <cell r="M115" t="str">
            <v>CS</v>
          </cell>
          <cell r="N115">
            <v>1</v>
          </cell>
          <cell r="O115" t="str">
            <v>S</v>
          </cell>
          <cell r="P115" t="str">
            <v xml:space="preserve">Scolastica - Lunedì Martedì Mercoledì Giovedì Venerdì Sabato </v>
          </cell>
          <cell r="Q115">
            <v>200</v>
          </cell>
          <cell r="R115">
            <v>17.28</v>
          </cell>
        </row>
        <row r="116">
          <cell r="A116">
            <v>1904</v>
          </cell>
          <cell r="B116" t="str">
            <v>140</v>
          </cell>
          <cell r="C116" t="str">
            <v>C</v>
          </cell>
          <cell r="D116" t="str">
            <v>1</v>
          </cell>
          <cell r="E116" t="str">
            <v>1</v>
          </cell>
          <cell r="F116"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Piazza San Oliverio, 2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Via San Francesco D'Assisi, 40 (Dipignano) -&gt; Via Doviziosi, 64 (Dipignano)</v>
          </cell>
          <cell r="G116" t="str">
            <v>Ritorno</v>
          </cell>
          <cell r="H116" t="str">
            <v>Autostazione Cosenza</v>
          </cell>
          <cell r="I116" t="str">
            <v>Cosenza</v>
          </cell>
          <cell r="J116" t="str">
            <v>CS</v>
          </cell>
          <cell r="K116" t="str">
            <v>Via Doviziosi, 64</v>
          </cell>
          <cell r="L116" t="str">
            <v>Dipignano</v>
          </cell>
          <cell r="M116" t="str">
            <v>CS</v>
          </cell>
          <cell r="N116">
            <v>1</v>
          </cell>
          <cell r="O116" t="str">
            <v>L</v>
          </cell>
          <cell r="P116" t="str">
            <v xml:space="preserve">Feriale - Lunedì Martedì Mercoledì Giovedì Venerdì Sabato </v>
          </cell>
          <cell r="Q116">
            <v>303</v>
          </cell>
          <cell r="R116">
            <v>16.024999999999999</v>
          </cell>
        </row>
        <row r="117">
          <cell r="A117">
            <v>1905</v>
          </cell>
          <cell r="B117" t="str">
            <v>140</v>
          </cell>
          <cell r="C117" t="str">
            <v>D</v>
          </cell>
          <cell r="D117" t="str">
            <v>1</v>
          </cell>
          <cell r="E117" t="str">
            <v>1</v>
          </cell>
          <cell r="F117" t="str">
            <v>Strada Provinciale 79dir (Dipignano) -&gt; Strada Provinciale 79 (Dipignano) -&gt; Via XXIV Maggio, 63 (Dipignano) -&gt; Piazza dei Martiri, 1915 (Dipignano) -&gt; Vico Brunetta, 25 (Dipignano) -&gt; Via Petrone, 4 (Dipignano) -&gt; Via Basso, 22 (Dipignano) -&gt; Via San Francesco D'Assisi, 40 (Dipignano) -&gt; Via Doviziosi, 64 (Dipignano) -&gt; Via Tavola (Dipignano) -&gt; Via del Millenario, 60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7" t="str">
            <v>Andata</v>
          </cell>
          <cell r="H117" t="str">
            <v>Strada Provinciale 79dir</v>
          </cell>
          <cell r="I117" t="str">
            <v>Dipignano</v>
          </cell>
          <cell r="J117" t="str">
            <v>CS</v>
          </cell>
          <cell r="K117" t="str">
            <v>Autostazione Cosenza</v>
          </cell>
          <cell r="L117" t="str">
            <v>Cosenza</v>
          </cell>
          <cell r="M117" t="str">
            <v>CS</v>
          </cell>
          <cell r="N117">
            <v>1</v>
          </cell>
          <cell r="O117" t="str">
            <v>L</v>
          </cell>
          <cell r="P117" t="str">
            <v xml:space="preserve">Feriale - Lunedì Martedì Mercoledì Giovedì Venerdì Sabato </v>
          </cell>
          <cell r="Q117">
            <v>303</v>
          </cell>
          <cell r="R117">
            <v>24.466999999999999</v>
          </cell>
        </row>
        <row r="118">
          <cell r="A118">
            <v>1906</v>
          </cell>
          <cell r="B118" t="str">
            <v>140</v>
          </cell>
          <cell r="C118" t="str">
            <v>E</v>
          </cell>
          <cell r="D118" t="str">
            <v>1</v>
          </cell>
          <cell r="E118" t="str">
            <v>1</v>
          </cell>
          <cell r="F118" t="str">
            <v>Via Doviziosi, 64 (Dipignano) -&gt; Via San Francesco D'Assisi, 40 (Dipignano) -&gt; Piazza dei Martiri, 1915 (Dipignano) -&gt; Strada Provinciale 79, 38-40 (Dipignano) -&gt; Contrada Piano di Pero, 3 (Dipignano) -&gt; Contrada Piano di Pero, 7 (Dipignano) -&gt; Piazza Pasquale Rossi, 5 (Dipignano) -&gt; Via Pulsano, 10 (Dipignano) -&gt; Via Pulsano, 63 (Dipignano) -&gt; Strada Provinciale 79 (Dipignano) -&gt; Strada Provinciale 79, 25 (Dipignano) -&gt; Via Croci, 23 (Dipignano) -&gt; Piazza San Oliverio, 2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118" t="str">
            <v>Andata</v>
          </cell>
          <cell r="H118" t="str">
            <v>Via Doviziosi, 64</v>
          </cell>
          <cell r="I118" t="str">
            <v>Dipignano</v>
          </cell>
          <cell r="J118" t="str">
            <v>CS</v>
          </cell>
          <cell r="K118" t="str">
            <v>Autostazione Cosenza</v>
          </cell>
          <cell r="L118" t="str">
            <v>Cosenza</v>
          </cell>
          <cell r="M118" t="str">
            <v>CS</v>
          </cell>
          <cell r="N118">
            <v>1</v>
          </cell>
          <cell r="O118" t="str">
            <v>L</v>
          </cell>
          <cell r="P118" t="str">
            <v xml:space="preserve">Feriale - Lunedì Martedì Mercoledì Giovedì Venerdì Sabato </v>
          </cell>
          <cell r="Q118">
            <v>303</v>
          </cell>
          <cell r="R118">
            <v>16.521999999999998</v>
          </cell>
        </row>
        <row r="119">
          <cell r="A119">
            <v>1907</v>
          </cell>
          <cell r="B119" t="str">
            <v>141</v>
          </cell>
          <cell r="C119" t="str">
            <v>A</v>
          </cell>
          <cell r="D119" t="str">
            <v>2</v>
          </cell>
          <cell r="E119" t="str">
            <v>1</v>
          </cell>
          <cell r="F119" t="str">
            <v>Località  Angilla, 33 (Cetraro) -&gt; Contrada Lecara, 30 (Cetraro) -&gt; Contrada San Ianni, 16 (Cetraro) -&gt; Località  Sinni, 105 (Cetraro) -&gt; Contrada Manche (Cetraro) -&gt; Corso San Benedetto (Cetraro)</v>
          </cell>
          <cell r="G119" t="str">
            <v>Andata</v>
          </cell>
          <cell r="H119" t="str">
            <v>Località  Angilla, 33</v>
          </cell>
          <cell r="I119" t="str">
            <v>Cetraro</v>
          </cell>
          <cell r="J119" t="str">
            <v>CS</v>
          </cell>
          <cell r="K119" t="str">
            <v>Corso San Benedetto</v>
          </cell>
          <cell r="L119" t="str">
            <v>Cetraro</v>
          </cell>
          <cell r="M119" t="str">
            <v>CS</v>
          </cell>
          <cell r="N119">
            <v>1</v>
          </cell>
          <cell r="O119" t="str">
            <v>Z81</v>
          </cell>
          <cell r="P119" t="str">
            <v xml:space="preserve">Feriale Non Scolastico - Lunedì Martedì Mercoledì Giovedì Venerdì Sabato </v>
          </cell>
          <cell r="Q119">
            <v>103</v>
          </cell>
          <cell r="R119">
            <v>9.0180000000000007</v>
          </cell>
        </row>
        <row r="120">
          <cell r="A120">
            <v>1908</v>
          </cell>
          <cell r="B120" t="str">
            <v>141</v>
          </cell>
          <cell r="C120" t="str">
            <v>A</v>
          </cell>
          <cell r="D120" t="str">
            <v>1</v>
          </cell>
          <cell r="E120" t="str">
            <v>1</v>
          </cell>
          <cell r="F120"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v>
          </cell>
          <cell r="G120" t="str">
            <v>Ritorno</v>
          </cell>
          <cell r="H120" t="str">
            <v>Via Panoramica, 79</v>
          </cell>
          <cell r="I120" t="str">
            <v>Diamante</v>
          </cell>
          <cell r="J120" t="str">
            <v>CS</v>
          </cell>
          <cell r="K120" t="str">
            <v>Strada Statale 18 Tirrena Inferiore, 55</v>
          </cell>
          <cell r="L120" t="str">
            <v>Sangineto</v>
          </cell>
          <cell r="M120" t="str">
            <v>CS</v>
          </cell>
          <cell r="N120">
            <v>1</v>
          </cell>
          <cell r="O120" t="str">
            <v>S</v>
          </cell>
          <cell r="P120" t="str">
            <v xml:space="preserve">Scolastica - Lunedì Martedì Mercoledì Giovedì Venerdì Sabato </v>
          </cell>
          <cell r="Q120">
            <v>200</v>
          </cell>
          <cell r="R120">
            <v>13.394</v>
          </cell>
        </row>
        <row r="121">
          <cell r="A121">
            <v>1909</v>
          </cell>
          <cell r="B121" t="str">
            <v>141</v>
          </cell>
          <cell r="C121" t="str">
            <v>A</v>
          </cell>
          <cell r="D121" t="str">
            <v>2</v>
          </cell>
          <cell r="E121" t="str">
            <v>1</v>
          </cell>
          <cell r="F121"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v>
          </cell>
          <cell r="G121" t="str">
            <v>Ritorno</v>
          </cell>
          <cell r="H121" t="str">
            <v>Via Panoramica, 79</v>
          </cell>
          <cell r="I121" t="str">
            <v>Diamante</v>
          </cell>
          <cell r="J121" t="str">
            <v>CS</v>
          </cell>
          <cell r="K121" t="str">
            <v>Strada Statale 18 Tirrena Inferiore, 25</v>
          </cell>
          <cell r="L121" t="str">
            <v>Cetraro</v>
          </cell>
          <cell r="M121" t="str">
            <v>CS</v>
          </cell>
          <cell r="N121">
            <v>1</v>
          </cell>
          <cell r="O121" t="str">
            <v>S</v>
          </cell>
          <cell r="P121" t="str">
            <v xml:space="preserve">Scolastica - Lunedì Martedì Mercoledì Giovedì Venerdì Sabato </v>
          </cell>
          <cell r="Q121">
            <v>200</v>
          </cell>
          <cell r="R121">
            <v>25.021999999999998</v>
          </cell>
        </row>
        <row r="122">
          <cell r="A122">
            <v>1910</v>
          </cell>
          <cell r="B122" t="str">
            <v>141</v>
          </cell>
          <cell r="C122" t="str">
            <v>B</v>
          </cell>
          <cell r="D122" t="str">
            <v>1</v>
          </cell>
          <cell r="E122" t="str">
            <v>1</v>
          </cell>
          <cell r="F122" t="str">
            <v>Corso San Benedetto (Cetraro) -&gt; Località  Castelluzzo (Cetraro) -&gt; Strada Provinciale 270, 5 (Cetraro) -&gt; Via Donato Faini, 52 (Cetraro) -&gt; Via Stazione, 8 (Cetraro) -&gt; Traversa IV Veneto, 7 (Cetraro) -&gt; Via Lungo Aron, 1 (Cetraro) -&gt; Strada Statale 18 Tirrena Inferiore (Cetraro) -&gt; Strada Statale 18 Tirrena Inferiore (Cetraro) -&gt; Strada Statale 18 Tirrena Inferiore, 34 (Bonifati) -&gt; Strada Statale 18 Tirrena Inferiore, 26 (Bonifati) -&gt; Strada Statale 18 Tirrena Inferiore, 79 (Bonifati)</v>
          </cell>
          <cell r="G122" t="str">
            <v>Andata</v>
          </cell>
          <cell r="H122" t="str">
            <v>Corso San Benedetto</v>
          </cell>
          <cell r="I122" t="str">
            <v>Cetraro</v>
          </cell>
          <cell r="J122" t="str">
            <v>CS</v>
          </cell>
          <cell r="K122" t="str">
            <v>Strada Statale 18 Tirrena Inferiore, 79</v>
          </cell>
          <cell r="L122" t="str">
            <v>Bonifati</v>
          </cell>
          <cell r="M122" t="str">
            <v>CS</v>
          </cell>
          <cell r="N122">
            <v>1</v>
          </cell>
          <cell r="O122" t="str">
            <v>S</v>
          </cell>
          <cell r="P122" t="str">
            <v xml:space="preserve">Scolastica - Lunedì Martedì Mercoledì Giovedì Venerdì Sabato </v>
          </cell>
          <cell r="Q122">
            <v>200</v>
          </cell>
          <cell r="R122">
            <v>14.999000000000001</v>
          </cell>
        </row>
        <row r="123">
          <cell r="A123">
            <v>1911</v>
          </cell>
          <cell r="B123" t="str">
            <v>141</v>
          </cell>
          <cell r="C123" t="str">
            <v>B</v>
          </cell>
          <cell r="D123" t="str">
            <v>1</v>
          </cell>
          <cell r="E123" t="str">
            <v>1</v>
          </cell>
          <cell r="F123" t="str">
            <v>Piazza Amellino, 14 (Belvedere Marittimo) -&gt; Via degli Aragonesi, 5 (Belvedere Marittimo) -&gt; Via degli Aragonesi, 63 (Belvedere Marittimo) -&gt; Strada Statale 18 Tirrena Inferiore (Belvedere Marittimo)</v>
          </cell>
          <cell r="G123" t="str">
            <v>Ritorno</v>
          </cell>
          <cell r="H123" t="str">
            <v>Piazza Amellino, 14</v>
          </cell>
          <cell r="I123" t="str">
            <v>Belvedere Marittimo</v>
          </cell>
          <cell r="J123" t="str">
            <v>CS</v>
          </cell>
          <cell r="K123" t="str">
            <v>Strada Statale 18 Tirrena Inferiore</v>
          </cell>
          <cell r="L123" t="str">
            <v>Belvedere Marittimo</v>
          </cell>
          <cell r="M123" t="str">
            <v>CS</v>
          </cell>
          <cell r="N123">
            <v>1</v>
          </cell>
          <cell r="O123" t="str">
            <v>S</v>
          </cell>
          <cell r="P123" t="str">
            <v xml:space="preserve">Scolastica - Lunedì Martedì Mercoledì Giovedì Venerdì Sabato </v>
          </cell>
          <cell r="Q123">
            <v>200</v>
          </cell>
          <cell r="R123">
            <v>4.2960000000000003</v>
          </cell>
        </row>
        <row r="124">
          <cell r="A124">
            <v>1912</v>
          </cell>
          <cell r="B124" t="str">
            <v>141</v>
          </cell>
          <cell r="C124" t="str">
            <v>C</v>
          </cell>
          <cell r="D124" t="str">
            <v>1</v>
          </cell>
          <cell r="E124" t="str">
            <v>1</v>
          </cell>
          <cell r="F124" t="str">
            <v>Strada Statale 18 Tirrena Inferiore, 79 (Bonifati) -&gt; Strada Statale 18 Tirrena Inferiore, 55 (Sangineto) -&gt; Strada Statale 18 Tirrena Inferiore (Belvedere Marittimo) -&gt; Strada Statale 18 Tirrena Inferiore (Belvedere Marittimo) -&gt; Strada Statale 18 Tirrena Inferiore (Diamante) -&gt; Via Panoramica, 79 (Diamante)</v>
          </cell>
          <cell r="G124" t="str">
            <v>Andata</v>
          </cell>
          <cell r="H124" t="str">
            <v>Strada Statale 18 Tirrena Inferiore, 79</v>
          </cell>
          <cell r="I124" t="str">
            <v>Bonifati</v>
          </cell>
          <cell r="J124" t="str">
            <v>CS</v>
          </cell>
          <cell r="K124" t="str">
            <v>Via Panoramica, 79</v>
          </cell>
          <cell r="L124" t="str">
            <v>Diamante</v>
          </cell>
          <cell r="M124" t="str">
            <v>CS</v>
          </cell>
          <cell r="N124">
            <v>1</v>
          </cell>
          <cell r="O124" t="str">
            <v>S</v>
          </cell>
          <cell r="P124" t="str">
            <v xml:space="preserve">Scolastica - Lunedì Martedì Mercoledì Giovedì Venerdì Sabato </v>
          </cell>
          <cell r="Q124">
            <v>200</v>
          </cell>
          <cell r="R124">
            <v>14.95</v>
          </cell>
        </row>
        <row r="125">
          <cell r="A125">
            <v>1913</v>
          </cell>
          <cell r="B125" t="str">
            <v>141</v>
          </cell>
          <cell r="C125" t="str">
            <v>C</v>
          </cell>
          <cell r="D125" t="str">
            <v>1</v>
          </cell>
          <cell r="E125" t="str">
            <v>1</v>
          </cell>
          <cell r="F125" t="str">
            <v>Strada Statale 18 Tirrena Inferiore (Belvedere Marittimo)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v>
          </cell>
          <cell r="G125" t="str">
            <v>Ritorno</v>
          </cell>
          <cell r="H125" t="str">
            <v>Strada Statale 18 Tirrena Inferiore</v>
          </cell>
          <cell r="I125" t="str">
            <v>Belvedere Marittimo</v>
          </cell>
          <cell r="J125" t="str">
            <v>CS</v>
          </cell>
          <cell r="K125" t="str">
            <v>Strada Statale 18 Tirrena Inferiore, 190</v>
          </cell>
          <cell r="L125" t="str">
            <v>Cetraro</v>
          </cell>
          <cell r="M125" t="str">
            <v>CS</v>
          </cell>
          <cell r="N125">
            <v>1</v>
          </cell>
          <cell r="O125" t="str">
            <v>S</v>
          </cell>
          <cell r="P125" t="str">
            <v xml:space="preserve">Scolastica - Lunedì Martedì Mercoledì Giovedì Venerdì Sabato </v>
          </cell>
          <cell r="Q125">
            <v>200</v>
          </cell>
          <cell r="R125">
            <v>13.784000000000001</v>
          </cell>
        </row>
        <row r="126">
          <cell r="A126">
            <v>1914</v>
          </cell>
          <cell r="B126" t="str">
            <v>141</v>
          </cell>
          <cell r="C126" t="str">
            <v>D</v>
          </cell>
          <cell r="D126" t="str">
            <v>1</v>
          </cell>
          <cell r="E126" t="str">
            <v>1</v>
          </cell>
          <cell r="F126" t="str">
            <v>Strada Statale 18 Tirrena Inferiore, 190 (Cetraro) -&gt; 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Strada Statale 18 Tirrena Inferiore (Belvedere Marittimo) -&gt; Via degli Aragonesi, 63 (Belvedere Marittimo) -&gt; Via degli Aragonesi, 5 (Belvedere Marittimo) -&gt; Piazza Amellino, 14 (Belvedere Marittimo)</v>
          </cell>
          <cell r="G126" t="str">
            <v>Andata</v>
          </cell>
          <cell r="H126" t="str">
            <v>Strada Statale 18 Tirrena Inferiore, 190</v>
          </cell>
          <cell r="I126" t="str">
            <v>Cetraro</v>
          </cell>
          <cell r="J126" t="str">
            <v>CS</v>
          </cell>
          <cell r="K126" t="str">
            <v>Piazza Amellino, 14</v>
          </cell>
          <cell r="L126" t="str">
            <v>Belvedere Marittimo</v>
          </cell>
          <cell r="M126" t="str">
            <v>CS</v>
          </cell>
          <cell r="N126">
            <v>1</v>
          </cell>
          <cell r="O126" t="str">
            <v>S</v>
          </cell>
          <cell r="P126" t="str">
            <v xml:space="preserve">Scolastica - Lunedì Martedì Mercoledì Giovedì Venerdì Sabato </v>
          </cell>
          <cell r="Q126">
            <v>200</v>
          </cell>
          <cell r="R126">
            <v>17.841999999999999</v>
          </cell>
        </row>
        <row r="127">
          <cell r="A127">
            <v>1915</v>
          </cell>
          <cell r="B127" t="str">
            <v>142</v>
          </cell>
          <cell r="C127" t="str">
            <v>A</v>
          </cell>
          <cell r="D127" t="str">
            <v>1</v>
          </cell>
          <cell r="E127" t="str">
            <v>1</v>
          </cell>
          <cell r="F127"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Via Stazione, 8 (Cetraro) -&gt; Traversa IV Veneto, 7 (Cetraro) -&gt; Via Lungo Aron, 1 (Cetraro) -&gt; Strada Statale 18 Tirrena Inferiore (Cetraro) -&gt; Contrada Testa, 1 (Cetraro)</v>
          </cell>
          <cell r="G127" t="str">
            <v>Andata</v>
          </cell>
          <cell r="H127" t="str">
            <v>Contrada San Filippo, 107</v>
          </cell>
          <cell r="I127" t="str">
            <v>Cetraro</v>
          </cell>
          <cell r="J127" t="str">
            <v>CS</v>
          </cell>
          <cell r="K127" t="str">
            <v>Contrada Testa, 1</v>
          </cell>
          <cell r="L127" t="str">
            <v>Cetraro</v>
          </cell>
          <cell r="M127" t="str">
            <v>CS</v>
          </cell>
          <cell r="N127">
            <v>3</v>
          </cell>
          <cell r="O127" t="str">
            <v>L</v>
          </cell>
          <cell r="P127" t="str">
            <v xml:space="preserve">Feriale - Lunedì Martedì Mercoledì Giovedì Venerdì Sabato </v>
          </cell>
          <cell r="Q127">
            <v>303</v>
          </cell>
          <cell r="R127">
            <v>14.922000000000001</v>
          </cell>
        </row>
        <row r="128">
          <cell r="A128">
            <v>1916</v>
          </cell>
          <cell r="B128" t="str">
            <v>142</v>
          </cell>
          <cell r="C128" t="str">
            <v>A</v>
          </cell>
          <cell r="D128" t="str">
            <v>2</v>
          </cell>
          <cell r="E128" t="str">
            <v>1</v>
          </cell>
          <cell r="F128" t="str">
            <v>Strada Statale 18 Tirrena Inferiore, 25 (Cetraro) -&gt; Via Lungo Aron, 1 (Cetraro) -&gt; Strada Statale 18 Tirrena Inferiore, 190 (Cetraro) -&gt; Via Stazione, 8 (Cetraro) -&gt; Traversa IV Veneto, 7 (Cetraro) -&gt; Strada Statale 18 Tirrena Inferiore (Cetraro) -&gt; Contrada Testa, 1 (Cetraro)</v>
          </cell>
          <cell r="G128" t="str">
            <v>Andata</v>
          </cell>
          <cell r="H128" t="str">
            <v>Strada Statale 18 Tirrena Inferiore, 25</v>
          </cell>
          <cell r="I128" t="str">
            <v>Cetraro</v>
          </cell>
          <cell r="J128" t="str">
            <v>CS</v>
          </cell>
          <cell r="K128" t="str">
            <v>Contrada Testa, 1</v>
          </cell>
          <cell r="L128" t="str">
            <v>Cetraro</v>
          </cell>
          <cell r="M128" t="str">
            <v>CS</v>
          </cell>
          <cell r="N128">
            <v>1</v>
          </cell>
          <cell r="O128" t="str">
            <v>L</v>
          </cell>
          <cell r="P128" t="str">
            <v xml:space="preserve">Feriale - Lunedì Martedì Mercoledì Giovedì Venerdì Sabato </v>
          </cell>
          <cell r="Q128">
            <v>303</v>
          </cell>
          <cell r="R128">
            <v>7.3179999999999996</v>
          </cell>
        </row>
        <row r="129">
          <cell r="A129">
            <v>1917</v>
          </cell>
          <cell r="B129" t="str">
            <v>142</v>
          </cell>
          <cell r="C129" t="str">
            <v>A</v>
          </cell>
          <cell r="D129" t="str">
            <v>1</v>
          </cell>
          <cell r="E129" t="str">
            <v>1</v>
          </cell>
          <cell r="F129" t="str">
            <v>Corso San Benedetto (Cetraro) -&gt; Località  Castelluzzo (Cetraro) -&gt; Strada Provinciale 270, 5 (Cetraro) -&gt; Strada Statale 18 Tirrena Inferiore, 190 (Cetraro) -&gt; Via Lungo Aron, 1 (Cetraro) -&gt; Strada Statale 18 Tirrena Inferiore, 25 (Cetraro)</v>
          </cell>
          <cell r="G129" t="str">
            <v>Andata</v>
          </cell>
          <cell r="H129" t="str">
            <v>Corso San Benedetto</v>
          </cell>
          <cell r="I129" t="str">
            <v>Cetraro</v>
          </cell>
          <cell r="J129" t="str">
            <v>CS</v>
          </cell>
          <cell r="K129" t="str">
            <v>Strada Statale 18 Tirrena Inferiore, 25</v>
          </cell>
          <cell r="L129" t="str">
            <v>Cetraro</v>
          </cell>
          <cell r="M129" t="str">
            <v>CS</v>
          </cell>
          <cell r="N129">
            <v>1</v>
          </cell>
          <cell r="O129" t="str">
            <v>S</v>
          </cell>
          <cell r="P129" t="str">
            <v xml:space="preserve">Scolastica - Lunedì Martedì Mercoledì Giovedì Venerdì Sabato </v>
          </cell>
          <cell r="Q129">
            <v>200</v>
          </cell>
          <cell r="R129">
            <v>7.5940000000000003</v>
          </cell>
        </row>
        <row r="130">
          <cell r="A130">
            <v>1918</v>
          </cell>
          <cell r="B130" t="str">
            <v>142</v>
          </cell>
          <cell r="C130" t="str">
            <v>A</v>
          </cell>
          <cell r="D130" t="str">
            <v>1</v>
          </cell>
          <cell r="E130" t="str">
            <v>1</v>
          </cell>
          <cell r="F130" t="str">
            <v>Contrada Testa, 1 (Cetraro) -&gt; Strada Statale 18 Tirrena Inferiore, 25 (Cetraro) -&gt; Strada Statale 18 Tirrena Inferiore, 190 (Cetraro) -&gt; Via Stazione, 8 (Cetraro) -&gt; Traversa IV Veneto, 7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30" t="str">
            <v>Ritorno</v>
          </cell>
          <cell r="H130" t="str">
            <v>Contrada Testa, 1</v>
          </cell>
          <cell r="I130" t="str">
            <v>Cetraro</v>
          </cell>
          <cell r="J130" t="str">
            <v>CS</v>
          </cell>
          <cell r="K130" t="str">
            <v>Contrada San Filippo, 107</v>
          </cell>
          <cell r="L130" t="str">
            <v>Cetraro</v>
          </cell>
          <cell r="M130" t="str">
            <v>CS</v>
          </cell>
          <cell r="N130">
            <v>2</v>
          </cell>
          <cell r="O130" t="str">
            <v>L</v>
          </cell>
          <cell r="P130" t="str">
            <v xml:space="preserve">Feriale - Lunedì Martedì Mercoledì Giovedì Venerdì Sabato </v>
          </cell>
          <cell r="Q130">
            <v>303</v>
          </cell>
          <cell r="R130">
            <v>14.831</v>
          </cell>
        </row>
        <row r="131">
          <cell r="A131">
            <v>1919</v>
          </cell>
          <cell r="B131" t="str">
            <v>142</v>
          </cell>
          <cell r="C131" t="str">
            <v>A</v>
          </cell>
          <cell r="D131" t="str">
            <v>2</v>
          </cell>
          <cell r="E131" t="str">
            <v>1</v>
          </cell>
          <cell r="F131" t="str">
            <v>Corso San Benedetto (Cetraro) -&gt; Località  Castelluzzo (Cetraro) -&gt; Strada Provinciale 270, 38 (Cetraro) -&gt; Strada Provinciale 270, 39-40 (Cetraro) -&gt; Strada Provinciale 270, 3 (Cetraro) -&gt; Contrada San Filippo, 6 (Cetraro) -&gt; Contrada San Filippo, 107 (Cetraro)</v>
          </cell>
          <cell r="G131" t="str">
            <v>Ritorno</v>
          </cell>
          <cell r="H131" t="str">
            <v>Corso San Benedetto</v>
          </cell>
          <cell r="I131" t="str">
            <v>Cetraro</v>
          </cell>
          <cell r="J131" t="str">
            <v>CS</v>
          </cell>
          <cell r="K131" t="str">
            <v>Contrada San Filippo, 107</v>
          </cell>
          <cell r="L131" t="str">
            <v>Cetraro</v>
          </cell>
          <cell r="M131" t="str">
            <v>CS</v>
          </cell>
          <cell r="N131">
            <v>2</v>
          </cell>
          <cell r="O131" t="str">
            <v>L</v>
          </cell>
          <cell r="P131" t="str">
            <v xml:space="preserve">Feriale - Lunedì Martedì Mercoledì Giovedì Venerdì Sabato </v>
          </cell>
          <cell r="Q131">
            <v>303</v>
          </cell>
          <cell r="R131">
            <v>4.43</v>
          </cell>
        </row>
        <row r="132">
          <cell r="A132">
            <v>1920</v>
          </cell>
          <cell r="B132" t="str">
            <v>142</v>
          </cell>
          <cell r="C132" t="str">
            <v>A</v>
          </cell>
          <cell r="D132" t="str">
            <v>3</v>
          </cell>
          <cell r="E132" t="str">
            <v>1</v>
          </cell>
          <cell r="F132" t="str">
            <v>Contrada Testa, 1 (Cetraro) -&gt; Strada Statale 18 Tirrena Inferiore, 25 (Cetraro) -&gt; Strada Statale 18 Tirrena Inferiore, 190 (Cetraro) -&gt; Via Stazione, 8 (Cetraro) -&gt; Traversa IV Veneto, 7 (Cetraro) -&gt; Via Lungo Aron, 1 (Cetraro) -&gt; Piazza del Popolo, 15 (Cetraro) -&gt; Corso San Benedetto (Cetraro)</v>
          </cell>
          <cell r="G132" t="str">
            <v>Ritorno</v>
          </cell>
          <cell r="H132" t="str">
            <v>Contrada Testa, 1</v>
          </cell>
          <cell r="I132" t="str">
            <v>Cetraro</v>
          </cell>
          <cell r="J132" t="str">
            <v>CS</v>
          </cell>
          <cell r="K132" t="str">
            <v>Corso San Benedetto</v>
          </cell>
          <cell r="L132" t="str">
            <v>Cetraro</v>
          </cell>
          <cell r="M132" t="str">
            <v>CS</v>
          </cell>
          <cell r="N132">
            <v>1</v>
          </cell>
          <cell r="O132" t="str">
            <v>L</v>
          </cell>
          <cell r="P132" t="str">
            <v xml:space="preserve">Feriale - Lunedì Martedì Mercoledì Giovedì Venerdì Sabato </v>
          </cell>
          <cell r="Q132">
            <v>303</v>
          </cell>
          <cell r="R132">
            <v>10.381</v>
          </cell>
        </row>
        <row r="133">
          <cell r="A133">
            <v>1921</v>
          </cell>
          <cell r="B133" t="str">
            <v>142</v>
          </cell>
          <cell r="C133" t="str">
            <v>B</v>
          </cell>
          <cell r="D133" t="str">
            <v>1</v>
          </cell>
          <cell r="E133" t="str">
            <v>1</v>
          </cell>
          <cell r="F133" t="str">
            <v>Contrada San Filippo, 107 (Cetraro) -&gt; Contrada San Filippo, 6 (Cetraro) -&gt; Strada Provinciale 270, 3 (Cetraro) -&gt; Strada Provinciale 270, 39-40 (Cetraro) -&gt; Strada Provinciale 270, 38 (Cetraro) -&gt; Strada Provinciale 270, 5 (Cetraro) -&gt; Via Donato Faini, 52 (Cetraro) -&gt; Strada Statale 18 Tirrena Inferiore (Acquappesa) -&gt; Strada Statale 18 Tirrena Inferiore, 11 (Acquappesa) -&gt; Strada Provinciale 34, 81 (Guardia Piemontese)</v>
          </cell>
          <cell r="G133" t="str">
            <v>Andata</v>
          </cell>
          <cell r="H133" t="str">
            <v>Contrada San Filippo, 107</v>
          </cell>
          <cell r="I133" t="str">
            <v>Cetraro</v>
          </cell>
          <cell r="J133" t="str">
            <v>CS</v>
          </cell>
          <cell r="K133" t="str">
            <v>Strada Provinciale 34, 81</v>
          </cell>
          <cell r="L133" t="str">
            <v>Guardia Piemontese</v>
          </cell>
          <cell r="M133" t="str">
            <v>CS</v>
          </cell>
          <cell r="N133">
            <v>2</v>
          </cell>
          <cell r="O133" t="str">
            <v>L</v>
          </cell>
          <cell r="P133" t="str">
            <v xml:space="preserve">Feriale - Lunedì Martedì Mercoledì Giovedì Venerdì Sabato </v>
          </cell>
          <cell r="Q133">
            <v>303</v>
          </cell>
          <cell r="R133">
            <v>13.326000000000001</v>
          </cell>
        </row>
        <row r="134">
          <cell r="A134">
            <v>1922</v>
          </cell>
          <cell r="B134" t="str">
            <v>142</v>
          </cell>
          <cell r="C134" t="str">
            <v>B</v>
          </cell>
          <cell r="D134" t="str">
            <v>1</v>
          </cell>
          <cell r="E134" t="str">
            <v>1</v>
          </cell>
          <cell r="F134"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34" t="str">
            <v>Ritorno</v>
          </cell>
          <cell r="H134" t="str">
            <v>Strada Provinciale 34, 81</v>
          </cell>
          <cell r="I134" t="str">
            <v>Guardia Piemontese</v>
          </cell>
          <cell r="J134" t="str">
            <v>CS</v>
          </cell>
          <cell r="K134" t="str">
            <v>Contrada San Filippo, 107</v>
          </cell>
          <cell r="L134" t="str">
            <v>Cetraro</v>
          </cell>
          <cell r="M134" t="str">
            <v>CS</v>
          </cell>
          <cell r="N134">
            <v>2</v>
          </cell>
          <cell r="O134" t="str">
            <v>L</v>
          </cell>
          <cell r="P134" t="str">
            <v xml:space="preserve">Feriale - Lunedì Martedì Mercoledì Giovedì Venerdì Sabato </v>
          </cell>
          <cell r="Q134">
            <v>303</v>
          </cell>
          <cell r="R134">
            <v>15.734</v>
          </cell>
        </row>
        <row r="135">
          <cell r="A135">
            <v>1923</v>
          </cell>
          <cell r="B135" t="str">
            <v>142</v>
          </cell>
          <cell r="C135" t="str">
            <v>C</v>
          </cell>
          <cell r="D135" t="str">
            <v>1</v>
          </cell>
          <cell r="E135" t="str">
            <v>1</v>
          </cell>
          <cell r="F135" t="str">
            <v>Contrada Testa,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v>
          </cell>
          <cell r="G135" t="str">
            <v>Andata</v>
          </cell>
          <cell r="H135" t="str">
            <v>Contrada Testa, 1</v>
          </cell>
          <cell r="I135" t="str">
            <v>Cetraro</v>
          </cell>
          <cell r="J135" t="str">
            <v>CS</v>
          </cell>
          <cell r="K135" t="str">
            <v>Via Nazionale, 14</v>
          </cell>
          <cell r="L135" t="str">
            <v>Paola</v>
          </cell>
          <cell r="M135" t="str">
            <v>CS</v>
          </cell>
          <cell r="N135">
            <v>1</v>
          </cell>
          <cell r="O135" t="str">
            <v>L</v>
          </cell>
          <cell r="P135" t="str">
            <v xml:space="preserve">Feriale - Lunedì Martedì Mercoledì Giovedì Venerdì Sabato </v>
          </cell>
          <cell r="Q135">
            <v>303</v>
          </cell>
          <cell r="R135">
            <v>24.481999999999999</v>
          </cell>
        </row>
        <row r="136">
          <cell r="A136">
            <v>1924</v>
          </cell>
          <cell r="B136" t="str">
            <v>142</v>
          </cell>
          <cell r="C136" t="str">
            <v>C</v>
          </cell>
          <cell r="D136" t="str">
            <v>1</v>
          </cell>
          <cell r="E136" t="str">
            <v>1</v>
          </cell>
          <cell r="F136" t="str">
            <v>Via Nazionale, 14 (Paola) -&gt; Via della Liberta, 25 (Paola) -&gt; Via San Agata Soprana, 2 (Paola) -&gt; Via San Agata Soprana, 70-72 (Paola) -&gt; Via Melissa, 6 (Paola) -&gt; Contrada Linze, 1 (Fuscaldo)</v>
          </cell>
          <cell r="G136" t="str">
            <v>Ritorno</v>
          </cell>
          <cell r="H136" t="str">
            <v>Via Nazionale, 14</v>
          </cell>
          <cell r="I136" t="str">
            <v>Paola</v>
          </cell>
          <cell r="J136" t="str">
            <v>CS</v>
          </cell>
          <cell r="K136" t="str">
            <v>Contrada Linze, 1</v>
          </cell>
          <cell r="L136" t="str">
            <v>Fuscaldo</v>
          </cell>
          <cell r="M136" t="str">
            <v>CS</v>
          </cell>
          <cell r="N136">
            <v>1</v>
          </cell>
          <cell r="O136" t="str">
            <v>S</v>
          </cell>
          <cell r="P136" t="str">
            <v xml:space="preserve">Scolastica - Lunedì Martedì Mercoledì Giovedì Venerdì Sabato </v>
          </cell>
          <cell r="Q136">
            <v>200</v>
          </cell>
          <cell r="R136">
            <v>4.2409999999999997</v>
          </cell>
        </row>
        <row r="137">
          <cell r="A137">
            <v>1925</v>
          </cell>
          <cell r="B137" t="str">
            <v>142</v>
          </cell>
          <cell r="C137" t="str">
            <v>C</v>
          </cell>
          <cell r="D137" t="str">
            <v>2</v>
          </cell>
          <cell r="E137" t="str">
            <v>1</v>
          </cell>
          <cell r="F137"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(Cetraro) -&gt; Contrada Testa, 1 (Cetraro) -&gt; Strada Statale 18 Tirrena Inferiore, 25 (Cetraro)</v>
          </cell>
          <cell r="G137" t="str">
            <v>Ritorno</v>
          </cell>
          <cell r="H137" t="str">
            <v>Via Nazionale, 14</v>
          </cell>
          <cell r="I137" t="str">
            <v>Paola</v>
          </cell>
          <cell r="J137" t="str">
            <v>CS</v>
          </cell>
          <cell r="K137" t="str">
            <v>Strada Statale 18 Tirrena Inferiore, 25</v>
          </cell>
          <cell r="L137" t="str">
            <v>Cetraro</v>
          </cell>
          <cell r="M137" t="str">
            <v>CS</v>
          </cell>
          <cell r="N137">
            <v>1</v>
          </cell>
          <cell r="O137" t="str">
            <v>S</v>
          </cell>
          <cell r="P137" t="str">
            <v xml:space="preserve">Scolastica - Lunedì Martedì Mercoledì Giovedì Venerdì Sabato </v>
          </cell>
          <cell r="Q137">
            <v>200</v>
          </cell>
          <cell r="R137">
            <v>27.640999999999998</v>
          </cell>
        </row>
        <row r="138">
          <cell r="A138">
            <v>1926</v>
          </cell>
          <cell r="B138" t="str">
            <v>142</v>
          </cell>
          <cell r="C138" t="str">
            <v>C</v>
          </cell>
          <cell r="D138" t="str">
            <v>3</v>
          </cell>
          <cell r="E138" t="str">
            <v>1</v>
          </cell>
          <cell r="F138"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v>
          </cell>
          <cell r="G138" t="str">
            <v>Ritorno</v>
          </cell>
          <cell r="H138" t="str">
            <v>Via Nazionale, 14</v>
          </cell>
          <cell r="I138" t="str">
            <v>Paola</v>
          </cell>
          <cell r="J138" t="str">
            <v>CS</v>
          </cell>
          <cell r="K138" t="str">
            <v>Strada Statale 18 Tirrena Inferiore, 25</v>
          </cell>
          <cell r="L138" t="str">
            <v>Cetraro</v>
          </cell>
          <cell r="M138" t="str">
            <v>CS</v>
          </cell>
          <cell r="N138">
            <v>2</v>
          </cell>
          <cell r="O138" t="str">
            <v>S</v>
          </cell>
          <cell r="P138" t="str">
            <v xml:space="preserve">Scolastica - Lunedì Martedì Mercoledì Giovedì Venerdì Sabato </v>
          </cell>
          <cell r="Q138">
            <v>200</v>
          </cell>
          <cell r="R138">
            <v>20.641999999999999</v>
          </cell>
        </row>
        <row r="139">
          <cell r="A139">
            <v>1927</v>
          </cell>
          <cell r="B139" t="str">
            <v>142</v>
          </cell>
          <cell r="C139" t="str">
            <v>C</v>
          </cell>
          <cell r="D139" t="str">
            <v>1</v>
          </cell>
          <cell r="E139" t="str">
            <v>1</v>
          </cell>
          <cell r="F139" t="str">
            <v>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v>
          </cell>
          <cell r="G139" t="str">
            <v>Andata</v>
          </cell>
          <cell r="H139" t="str">
            <v>Strada Statale 18 Tirrena Inferiore, 190</v>
          </cell>
          <cell r="I139" t="str">
            <v>Cetraro</v>
          </cell>
          <cell r="J139" t="str">
            <v>CS</v>
          </cell>
          <cell r="K139" t="str">
            <v>Strada Statale 18 Tirrena Inferiore-Piazzale Rione Croce</v>
          </cell>
          <cell r="L139" t="str">
            <v>Paola</v>
          </cell>
          <cell r="M139" t="str">
            <v>CS</v>
          </cell>
          <cell r="N139">
            <v>1</v>
          </cell>
          <cell r="O139" t="str">
            <v>S</v>
          </cell>
          <cell r="P139" t="str">
            <v xml:space="preserve">Scolastica - Lunedì Martedì Mercoledì Giovedì Venerdì Sabato </v>
          </cell>
          <cell r="Q139">
            <v>200</v>
          </cell>
          <cell r="R139">
            <v>18.567</v>
          </cell>
        </row>
        <row r="140">
          <cell r="A140">
            <v>1928</v>
          </cell>
          <cell r="B140" t="str">
            <v>142</v>
          </cell>
          <cell r="C140" t="str">
            <v>C</v>
          </cell>
          <cell r="D140" t="str">
            <v>2</v>
          </cell>
          <cell r="E140" t="str">
            <v>1</v>
          </cell>
          <cell r="F140" t="str">
            <v>Strada Statale 18 Tirrena Inferiore, 190 (Cetraro) -&gt; Strada Statale 18 Tirrena Inferiore (Acquappesa) -&gt; Strada Statale 18 Tirrena Inferiore, 11 (Acquappesa) -&gt; Strada Provinciale 34, 81 (Guardia Piemontese)</v>
          </cell>
          <cell r="G140" t="str">
            <v>Andata</v>
          </cell>
          <cell r="H140" t="str">
            <v>Strada Statale 18 Tirrena Inferiore, 190</v>
          </cell>
          <cell r="I140" t="str">
            <v>Cetraro</v>
          </cell>
          <cell r="J140" t="str">
            <v>CS</v>
          </cell>
          <cell r="K140" t="str">
            <v>Strada Provinciale 34, 81</v>
          </cell>
          <cell r="L140" t="str">
            <v>Guardia Piemontese</v>
          </cell>
          <cell r="M140" t="str">
            <v>CS</v>
          </cell>
          <cell r="N140">
            <v>1</v>
          </cell>
          <cell r="O140" t="str">
            <v>S</v>
          </cell>
          <cell r="P140" t="str">
            <v xml:space="preserve">Scolastica - Lunedì Martedì Mercoledì Giovedì Venerdì Sabato </v>
          </cell>
          <cell r="Q140">
            <v>200</v>
          </cell>
          <cell r="R140">
            <v>5.875</v>
          </cell>
        </row>
        <row r="141">
          <cell r="A141">
            <v>1929</v>
          </cell>
          <cell r="B141" t="str">
            <v>142</v>
          </cell>
          <cell r="C141" t="str">
            <v>D</v>
          </cell>
          <cell r="D141" t="str">
            <v>1</v>
          </cell>
          <cell r="E141" t="str">
            <v>1</v>
          </cell>
          <cell r="F141" t="str">
            <v>Corso San Benedetto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Contrada Linze, 1 (Fuscaldo) -&gt; Lungomare San Francesco di Paola, 74 (Paola) -&gt; Lungomare San Francesco di Paola, 72 (Paola) -&gt; Largo Dogana, 9 (Paola)</v>
          </cell>
          <cell r="G141" t="str">
            <v>Andata</v>
          </cell>
          <cell r="H141" t="str">
            <v>Corso San Benedetto</v>
          </cell>
          <cell r="I141" t="str">
            <v>Cetraro</v>
          </cell>
          <cell r="J141" t="str">
            <v>CS</v>
          </cell>
          <cell r="K141" t="str">
            <v>Largo Dogana, 9</v>
          </cell>
          <cell r="L141" t="str">
            <v>Paola</v>
          </cell>
          <cell r="M141" t="str">
            <v>CS</v>
          </cell>
          <cell r="N141">
            <v>1</v>
          </cell>
          <cell r="O141" t="str">
            <v>S</v>
          </cell>
          <cell r="P141" t="str">
            <v xml:space="preserve">Scolastica - Lunedì Martedì Mercoledì Giovedì Venerdì Sabato </v>
          </cell>
          <cell r="Q141">
            <v>200</v>
          </cell>
          <cell r="R141">
            <v>27.207000000000001</v>
          </cell>
        </row>
        <row r="142">
          <cell r="A142">
            <v>1930</v>
          </cell>
          <cell r="B142" t="str">
            <v>142</v>
          </cell>
          <cell r="C142" t="str">
            <v>D</v>
          </cell>
          <cell r="D142" t="str">
            <v>1</v>
          </cell>
          <cell r="E142" t="str">
            <v>1</v>
          </cell>
          <cell r="F142" t="str">
            <v>Strada Statale 18 Tirrena Inferiore-Piazzale Rione Croce (Paola) -&gt; Via Nazionale, 176 (Paola) -&gt; Via Nazionale, 93 (Paola) -&gt; Via Nazionale, 14 (Paola)</v>
          </cell>
          <cell r="G142" t="str">
            <v>Ritorno</v>
          </cell>
          <cell r="H142" t="str">
            <v>Strada Statale 18 Tirrena Inferiore-Piazzale Rione Croce</v>
          </cell>
          <cell r="I142" t="str">
            <v>Paola</v>
          </cell>
          <cell r="J142" t="str">
            <v>CS</v>
          </cell>
          <cell r="K142" t="str">
            <v>Via Nazionale, 14</v>
          </cell>
          <cell r="L142" t="str">
            <v>Paola</v>
          </cell>
          <cell r="M142" t="str">
            <v>CS</v>
          </cell>
          <cell r="N142">
            <v>2</v>
          </cell>
          <cell r="O142" t="str">
            <v>S</v>
          </cell>
          <cell r="P142" t="str">
            <v xml:space="preserve">Scolastica - Lunedì Martedì Mercoledì Giovedì Venerdì Sabato </v>
          </cell>
          <cell r="Q142">
            <v>200</v>
          </cell>
          <cell r="R142">
            <v>1.32</v>
          </cell>
        </row>
        <row r="143">
          <cell r="A143">
            <v>1931</v>
          </cell>
          <cell r="B143" t="str">
            <v>142</v>
          </cell>
          <cell r="C143" t="str">
            <v>D</v>
          </cell>
          <cell r="D143" t="str">
            <v>1</v>
          </cell>
          <cell r="E143" t="str">
            <v>1</v>
          </cell>
          <cell r="F143" t="str">
            <v>Strada Statale 18 Tirrena Inferiore-Piazzale Rione Croce (Paola) -&gt; Via Nazionale, 176 (Paola) -&gt; Via Nazionale, 93 (Paola) -&gt; 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Via Donato Faini, 52 (Cetraro) -&gt; Via Stazione, 8 (Cetraro) -&gt; Traversa IV Veneto, 7 (Cetraro) -&gt; Via Lungo Aron, 1 (Cetraro) -&gt; Piazza del Popolo, 15 (Cetraro) -&gt; Corso San Benedetto (Cetraro) -&gt; Località  Castelluzzo (Cetraro) -&gt; Strada Provinciale 270, 38 (Cetraro) -&gt; Strada Provinciale 270, 39-40 (Cetraro) -&gt; Strada Provinciale 270, 3 (Cetraro) -&gt; Contrada San Filippo, 6 (Cetraro) -&gt; Contrada San Filippo, 107 (Cetraro)</v>
          </cell>
          <cell r="G143" t="str">
            <v>Ritorno</v>
          </cell>
          <cell r="H143" t="str">
            <v>Strada Statale 18 Tirrena Inferiore-Piazzale Rione Croce</v>
          </cell>
          <cell r="I143" t="str">
            <v>Paola</v>
          </cell>
          <cell r="J143" t="str">
            <v>CS</v>
          </cell>
          <cell r="K143" t="str">
            <v>Contrada San Filippo, 107</v>
          </cell>
          <cell r="L143" t="str">
            <v>Cetraro</v>
          </cell>
          <cell r="M143" t="str">
            <v>CS</v>
          </cell>
          <cell r="N143">
            <v>1</v>
          </cell>
          <cell r="O143" t="str">
            <v>L</v>
          </cell>
          <cell r="P143" t="str">
            <v xml:space="preserve">Feriale - Lunedì Martedì Mercoledì Giovedì Venerdì Sabato </v>
          </cell>
          <cell r="Q143">
            <v>303</v>
          </cell>
          <cell r="R143">
            <v>31.431999999999999</v>
          </cell>
        </row>
        <row r="144">
          <cell r="A144">
            <v>1932</v>
          </cell>
          <cell r="B144" t="str">
            <v>142</v>
          </cell>
          <cell r="C144" t="str">
            <v>E</v>
          </cell>
          <cell r="D144" t="str">
            <v>1</v>
          </cell>
          <cell r="E144" t="str">
            <v>1</v>
          </cell>
          <cell r="F144" t="str">
            <v>Strada Provinciale 270, 26 (Cetraro) -&gt; Strada Provinciale 270, 3 (Cetraro) -&gt; Strada Provinciale 270, 39-40 (Cetraro) -&gt; Strada Provinciale 270, 38 (Cetraro) -&gt; Strada Provinciale 270, 5 (Cetraro) -&gt; Via Stazione, 8 (Cetraro) -&gt; Strada Statale 18 Tirrena Inferiore, 25 (Cetraro) -&gt; Strada Statale 18 Tirrena Inferiore, 190 (Cetraro) -&gt; Strada Statale 18 Tirrena Inferiore (Acquappesa) -&gt; Strada Statale 18 Tirrena Inferiore, 11 (Acquappesa) -&gt; Strada Provinciale 34, 81 (Guardia Piemontese)</v>
          </cell>
          <cell r="G144" t="str">
            <v>Andata</v>
          </cell>
          <cell r="H144" t="str">
            <v>Strada Provinciale 270, 26</v>
          </cell>
          <cell r="I144" t="str">
            <v>Cetraro</v>
          </cell>
          <cell r="J144" t="str">
            <v>CS</v>
          </cell>
          <cell r="K144" t="str">
            <v>Strada Provinciale 34, 81</v>
          </cell>
          <cell r="L144" t="str">
            <v>Guardia Piemontese</v>
          </cell>
          <cell r="M144" t="str">
            <v>CS</v>
          </cell>
          <cell r="N144">
            <v>1</v>
          </cell>
          <cell r="O144" t="str">
            <v>S</v>
          </cell>
          <cell r="P144" t="str">
            <v xml:space="preserve">Scolastica - Lunedì Martedì Mercoledì Giovedì Venerdì Sabato </v>
          </cell>
          <cell r="Q144">
            <v>200</v>
          </cell>
          <cell r="R144">
            <v>15.778</v>
          </cell>
        </row>
        <row r="145">
          <cell r="A145">
            <v>1933</v>
          </cell>
          <cell r="B145" t="str">
            <v>142</v>
          </cell>
          <cell r="C145" t="str">
            <v>E</v>
          </cell>
          <cell r="D145" t="str">
            <v>1</v>
          </cell>
          <cell r="E145" t="str">
            <v>1</v>
          </cell>
          <cell r="F145"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Località  Castelluzzo (Cetraro) -&gt; Strada Provinciale 270, 38 (Cetraro) -&gt; Strada Provinciale 270, 39-40 (Cetraro) -&gt; Strada Provinciale 270, 3 (Cetraro) -&gt; Strada Provinciale 270, 26 (Cetraro)</v>
          </cell>
          <cell r="G145" t="str">
            <v>Ritorno</v>
          </cell>
          <cell r="H145" t="str">
            <v>Strada Provinciale 34, 81</v>
          </cell>
          <cell r="I145" t="str">
            <v>Guardia Piemontese</v>
          </cell>
          <cell r="J145" t="str">
            <v>CS</v>
          </cell>
          <cell r="K145" t="str">
            <v>Strada Provinciale 270, 26</v>
          </cell>
          <cell r="L145" t="str">
            <v>Cetraro</v>
          </cell>
          <cell r="M145" t="str">
            <v>CS</v>
          </cell>
          <cell r="N145">
            <v>1</v>
          </cell>
          <cell r="O145" t="str">
            <v>S</v>
          </cell>
          <cell r="P145" t="str">
            <v xml:space="preserve">Scolastica - Lunedì Martedì Mercoledì Giovedì Venerdì Sabato </v>
          </cell>
          <cell r="Q145">
            <v>200</v>
          </cell>
          <cell r="R145">
            <v>15.266999999999999</v>
          </cell>
        </row>
        <row r="146">
          <cell r="A146">
            <v>1934</v>
          </cell>
          <cell r="B146" t="str">
            <v>142</v>
          </cell>
          <cell r="C146" t="str">
            <v>F</v>
          </cell>
          <cell r="D146" t="str">
            <v>1</v>
          </cell>
          <cell r="E146" t="str">
            <v>1</v>
          </cell>
          <cell r="F146"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Via Vittorio Emanuele, 129B (Acquappesa) -&gt; Strada Statale 18 Tirrena Inferiore, 190 (Cetraro)</v>
          </cell>
          <cell r="G146" t="str">
            <v>Ritorno</v>
          </cell>
          <cell r="H146" t="str">
            <v>Via Nazionale, 14</v>
          </cell>
          <cell r="I146" t="str">
            <v>Paola</v>
          </cell>
          <cell r="J146" t="str">
            <v>CS</v>
          </cell>
          <cell r="K146" t="str">
            <v>Strada Statale 18 Tirrena Inferiore, 190</v>
          </cell>
          <cell r="L146" t="str">
            <v>Cetraro</v>
          </cell>
          <cell r="M146" t="str">
            <v>CS</v>
          </cell>
          <cell r="N146">
            <v>1</v>
          </cell>
          <cell r="O146" t="str">
            <v>S</v>
          </cell>
          <cell r="P146" t="str">
            <v xml:space="preserve">Scolastica - Lunedì Martedì Mercoledì Giovedì Venerdì Sabato </v>
          </cell>
          <cell r="Q146">
            <v>200</v>
          </cell>
          <cell r="R146">
            <v>21.081</v>
          </cell>
        </row>
        <row r="147">
          <cell r="A147">
            <v>1935</v>
          </cell>
          <cell r="B147" t="str">
            <v>142</v>
          </cell>
          <cell r="C147" t="str">
            <v>F</v>
          </cell>
          <cell r="D147" t="str">
            <v>2</v>
          </cell>
          <cell r="E147" t="str">
            <v>1</v>
          </cell>
          <cell r="F147" t="str">
            <v>Strada Provinciale 34, 81 (Guardia Piemontese) -&gt; Via Vittorio Emanuele, 129B (Acquappesa) -&gt; Strada Statale 18 Tirrena Inferiore, 190 (Cetraro)</v>
          </cell>
          <cell r="G147" t="str">
            <v>Ritorno</v>
          </cell>
          <cell r="H147" t="str">
            <v>Strada Provinciale 34, 81</v>
          </cell>
          <cell r="I147" t="str">
            <v>Guardia Piemontese</v>
          </cell>
          <cell r="J147" t="str">
            <v>CS</v>
          </cell>
          <cell r="K147" t="str">
            <v>Strada Statale 18 Tirrena Inferiore, 190</v>
          </cell>
          <cell r="L147" t="str">
            <v>Cetraro</v>
          </cell>
          <cell r="M147" t="str">
            <v>CS</v>
          </cell>
          <cell r="N147">
            <v>1</v>
          </cell>
          <cell r="O147" t="str">
            <v>S</v>
          </cell>
          <cell r="P147" t="str">
            <v xml:space="preserve">Scolastica - Lunedì Martedì Mercoledì Giovedì Venerdì Sabato </v>
          </cell>
          <cell r="Q147">
            <v>200</v>
          </cell>
          <cell r="R147">
            <v>7.1779999999999999</v>
          </cell>
        </row>
        <row r="148">
          <cell r="A148">
            <v>1936</v>
          </cell>
          <cell r="B148" t="str">
            <v>142</v>
          </cell>
          <cell r="C148" t="str">
            <v>G</v>
          </cell>
          <cell r="D148" t="str">
            <v>1</v>
          </cell>
          <cell r="E148" t="str">
            <v>1</v>
          </cell>
          <cell r="F148" t="str">
            <v>Strada Provinciale 270, 26 (Cetraro) -&gt; Strada Provinciale 270, 3 (Cetraro) -&gt; Strada Provinciale 270, 39-40 (Cetraro) -&gt; Strada Provinciale 270, 38 (Cetraro) -&gt; Località  Castelluzzo (Cetraro) -&gt; Corso San Benedetto (Cetraro)</v>
          </cell>
          <cell r="G148" t="str">
            <v>Andata</v>
          </cell>
          <cell r="H148" t="str">
            <v>Strada Provinciale 270, 26</v>
          </cell>
          <cell r="I148" t="str">
            <v>Cetraro</v>
          </cell>
          <cell r="J148" t="str">
            <v>CS</v>
          </cell>
          <cell r="K148" t="str">
            <v>Corso San Benedetto</v>
          </cell>
          <cell r="L148" t="str">
            <v>Cetraro</v>
          </cell>
          <cell r="M148" t="str">
            <v>CS</v>
          </cell>
          <cell r="N148">
            <v>1</v>
          </cell>
          <cell r="O148" t="str">
            <v>S</v>
          </cell>
          <cell r="P148" t="str">
            <v xml:space="preserve">Scolastica - Lunedì Martedì Mercoledì Giovedì Venerdì Sabato </v>
          </cell>
          <cell r="Q148">
            <v>200</v>
          </cell>
          <cell r="R148">
            <v>3.9569999999999999</v>
          </cell>
        </row>
        <row r="149">
          <cell r="A149">
            <v>1937</v>
          </cell>
          <cell r="B149" t="str">
            <v>142</v>
          </cell>
          <cell r="C149" t="str">
            <v>G</v>
          </cell>
          <cell r="D149" t="str">
            <v>1</v>
          </cell>
          <cell r="E149" t="str">
            <v>1</v>
          </cell>
          <cell r="F149" t="str">
            <v>Strada Provinciale 34, 81 (Guardia Piemontese) -&gt; Strada Statale 18 Tirrena Inferiore, 11 (Acquappesa) -&gt; Strada Statale 18 Tirrena Inferiore (Acquappesa) -&gt; Via Donato Faini, 52 (Cetraro) -&gt; Via Stazione, 8 (Cetraro) -&gt; Traversa IV Veneto, 7 (Cetraro) -&gt; Via Lungo Aron, 1 (Cetraro) -&gt; Piazza del Popolo, 15 (Cetraro) -&gt; Corso San Benedetto (Cetraro)</v>
          </cell>
          <cell r="G149" t="str">
            <v>Ritorno</v>
          </cell>
          <cell r="H149" t="str">
            <v>Strada Provinciale 34, 81</v>
          </cell>
          <cell r="I149" t="str">
            <v>Guardia Piemontese</v>
          </cell>
          <cell r="J149" t="str">
            <v>CS</v>
          </cell>
          <cell r="K149" t="str">
            <v>Corso San Benedetto</v>
          </cell>
          <cell r="L149" t="str">
            <v>Cetraro</v>
          </cell>
          <cell r="M149" t="str">
            <v>CS</v>
          </cell>
          <cell r="N149">
            <v>1</v>
          </cell>
          <cell r="O149" t="str">
            <v>S</v>
          </cell>
          <cell r="P149" t="str">
            <v xml:space="preserve">Scolastica - Lunedì Martedì Mercoledì Giovedì Venerdì Sabato </v>
          </cell>
          <cell r="Q149">
            <v>200</v>
          </cell>
          <cell r="R149">
            <v>12.198</v>
          </cell>
        </row>
        <row r="150">
          <cell r="A150">
            <v>1938</v>
          </cell>
          <cell r="B150" t="str">
            <v>142</v>
          </cell>
          <cell r="C150" t="str">
            <v>H</v>
          </cell>
          <cell r="D150" t="str">
            <v>1</v>
          </cell>
          <cell r="E150" t="str">
            <v>1</v>
          </cell>
          <cell r="F150"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 -&gt; Largo Dogana, 9 (Paola)</v>
          </cell>
          <cell r="G150" t="str">
            <v>Andata</v>
          </cell>
          <cell r="H150" t="str">
            <v>Contrada San Filippo, 107</v>
          </cell>
          <cell r="I150" t="str">
            <v>Cetraro</v>
          </cell>
          <cell r="J150" t="str">
            <v>CS</v>
          </cell>
          <cell r="K150" t="str">
            <v>Largo Dogana, 9</v>
          </cell>
          <cell r="L150" t="str">
            <v>Paola</v>
          </cell>
          <cell r="M150" t="str">
            <v>CS</v>
          </cell>
          <cell r="N150">
            <v>1</v>
          </cell>
          <cell r="O150" t="str">
            <v>L</v>
          </cell>
          <cell r="P150" t="str">
            <v xml:space="preserve">Feriale - Lunedì Martedì Mercoledì Giovedì Venerdì Sabato </v>
          </cell>
          <cell r="Q150">
            <v>303</v>
          </cell>
          <cell r="R150">
            <v>36.228999999999999</v>
          </cell>
        </row>
        <row r="151">
          <cell r="A151">
            <v>1939</v>
          </cell>
          <cell r="B151" t="str">
            <v>142</v>
          </cell>
          <cell r="C151" t="str">
            <v>H</v>
          </cell>
          <cell r="D151" t="str">
            <v>1</v>
          </cell>
          <cell r="E151" t="str">
            <v>1</v>
          </cell>
          <cell r="F151" t="str">
            <v>Strada Provinciale 34, 81 (Guardia Piemontese) -&gt; Via Vittorio Emanuele, 129B (Acquappesa) -&gt; Strada Statale 18 Tirrena Inferiore, 190 (Cetraro) -&gt; Strada Statale 18 Tirrena Inferiore, 25 (Cetraro) -&gt; Via Lungo Aron, 1 (Cetraro)</v>
          </cell>
          <cell r="G151" t="str">
            <v>Ritorno</v>
          </cell>
          <cell r="H151" t="str">
            <v>Strada Provinciale 34, 81</v>
          </cell>
          <cell r="I151" t="str">
            <v>Guardia Piemontese</v>
          </cell>
          <cell r="J151" t="str">
            <v>CS</v>
          </cell>
          <cell r="K151" t="str">
            <v>Via Lungo Aron, 1</v>
          </cell>
          <cell r="L151" t="str">
            <v>Cetraro</v>
          </cell>
          <cell r="M151" t="str">
            <v>CS</v>
          </cell>
          <cell r="N151">
            <v>1</v>
          </cell>
          <cell r="O151" t="str">
            <v>S</v>
          </cell>
          <cell r="P151" t="str">
            <v xml:space="preserve">Scolastica - Lunedì Martedì Mercoledì Giovedì Venerdì Sabato </v>
          </cell>
          <cell r="Q151">
            <v>200</v>
          </cell>
          <cell r="R151">
            <v>8.9990000000000006</v>
          </cell>
        </row>
        <row r="152">
          <cell r="A152">
            <v>1940</v>
          </cell>
          <cell r="B152" t="str">
            <v>142</v>
          </cell>
          <cell r="C152" t="str">
            <v>I</v>
          </cell>
          <cell r="D152" t="str">
            <v>1</v>
          </cell>
          <cell r="E152" t="str">
            <v>1</v>
          </cell>
          <cell r="F152"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v>
          </cell>
          <cell r="G152" t="str">
            <v>Ritorno</v>
          </cell>
          <cell r="H152" t="str">
            <v>Via Nazionale, 14</v>
          </cell>
          <cell r="I152" t="str">
            <v>Paola</v>
          </cell>
          <cell r="J152" t="str">
            <v>CS</v>
          </cell>
          <cell r="K152" t="str">
            <v>Corso San Benedetto</v>
          </cell>
          <cell r="L152" t="str">
            <v>Cetraro</v>
          </cell>
          <cell r="M152" t="str">
            <v>CS</v>
          </cell>
          <cell r="N152">
            <v>1</v>
          </cell>
          <cell r="O152" t="str">
            <v>S</v>
          </cell>
          <cell r="P152" t="str">
            <v xml:space="preserve">Scolastica - Lunedì Martedì Mercoledì Giovedì Venerdì Sabato </v>
          </cell>
          <cell r="Q152">
            <v>200</v>
          </cell>
          <cell r="R152">
            <v>25.207000000000001</v>
          </cell>
        </row>
        <row r="153">
          <cell r="A153">
            <v>1941</v>
          </cell>
          <cell r="B153" t="str">
            <v>143</v>
          </cell>
          <cell r="C153" t="str">
            <v>A</v>
          </cell>
          <cell r="D153" t="str">
            <v>1</v>
          </cell>
          <cell r="E153" t="str">
            <v>1</v>
          </cell>
          <cell r="F153" t="str">
            <v>Contrada San Filippo, 107 (Cetraro) -&gt; Contrada San Filippo, 6 (Cetraro) -&gt; Strada Provinciale 270, 3 (Cetraro) -&gt; Strada Provinciale 270, 39-40 (Cetraro) -&gt; Strada Provinciale 270, 38 (Cetraro) -&gt; Località  Castelluzzo (Cetraro) -&gt; Corso San Benedetto (Cetraro) -&gt; Piazza del Popolo, 15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v>
          </cell>
          <cell r="G153" t="str">
            <v>Andata</v>
          </cell>
          <cell r="H153" t="str">
            <v>Contrada San Filippo, 107</v>
          </cell>
          <cell r="I153" t="str">
            <v>Cetraro</v>
          </cell>
          <cell r="J153" t="str">
            <v>CS</v>
          </cell>
          <cell r="K153" t="str">
            <v>Strada Provinciale 34, 81</v>
          </cell>
          <cell r="L153" t="str">
            <v>Guardia Piemontese</v>
          </cell>
          <cell r="M153" t="str">
            <v>CS</v>
          </cell>
          <cell r="N153">
            <v>1</v>
          </cell>
          <cell r="O153" t="str">
            <v>L</v>
          </cell>
          <cell r="P153" t="str">
            <v xml:space="preserve">Feriale - Lunedì Martedì Mercoledì Giovedì Venerdì Sabato </v>
          </cell>
          <cell r="Q153">
            <v>303</v>
          </cell>
          <cell r="R153">
            <v>20.939</v>
          </cell>
        </row>
        <row r="154">
          <cell r="A154">
            <v>1942</v>
          </cell>
          <cell r="B154" t="str">
            <v>143</v>
          </cell>
          <cell r="C154" t="str">
            <v>A</v>
          </cell>
          <cell r="D154" t="str">
            <v>1</v>
          </cell>
          <cell r="E154" t="str">
            <v>1</v>
          </cell>
          <cell r="F154" t="str">
            <v>Via Nazionale, 14 (Paola) -&gt; Via della Liberta, 25 (Paola) -&gt; Via San Agata Soprana, 2 (Paola) -&gt; Via San Agata Soprana, 70-72 (Paola) -&gt; Via Melissa, 6 (Paola) -&gt; Contrada Linze, 1 (Fuscaldo) -&gt; 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Via Fuscaldo, 77 (Fuscaldo) -&gt; Via Maggiore Alfonso Vaccari, 147 (Fuscaldo) -&gt; 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154" t="str">
            <v>Ritorno</v>
          </cell>
          <cell r="H154" t="str">
            <v>Via Nazionale, 14</v>
          </cell>
          <cell r="I154" t="str">
            <v>Paola</v>
          </cell>
          <cell r="J154" t="str">
            <v>CS</v>
          </cell>
          <cell r="K154" t="str">
            <v>Contrada Pesco</v>
          </cell>
          <cell r="L154" t="str">
            <v>Fuscaldo</v>
          </cell>
          <cell r="M154" t="str">
            <v>CS</v>
          </cell>
          <cell r="N154">
            <v>1</v>
          </cell>
          <cell r="O154" t="str">
            <v>L</v>
          </cell>
          <cell r="P154" t="str">
            <v xml:space="preserve">Feriale - Lunedì Martedì Mercoledì Giovedì Venerdì Sabato </v>
          </cell>
          <cell r="Q154">
            <v>303</v>
          </cell>
          <cell r="R154">
            <v>23.902000000000001</v>
          </cell>
        </row>
        <row r="155">
          <cell r="A155">
            <v>1943</v>
          </cell>
          <cell r="B155" t="str">
            <v>143</v>
          </cell>
          <cell r="C155" t="str">
            <v>B</v>
          </cell>
          <cell r="D155" t="str">
            <v>1</v>
          </cell>
          <cell r="E155" t="str">
            <v>1</v>
          </cell>
          <cell r="F155" t="str">
            <v>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Strada Provinciale 30, 57 (Fuscaldo) -&gt; Strada Provinciale 30, 4 (Fuscaldo) -&gt; Strada Provinciale 30, 4 (Fuscaldo) -&gt; Contrada Trappeto, 26 (Fuscaldo) -&gt; Strada Provinciale 30, 4 (Fuscaldo) -&gt; Contrada Scala, 1 (Guardia Piemontese) -&gt; Strada Provinciale 34, 81 (Guardia Piemontese)</v>
          </cell>
          <cell r="G155" t="str">
            <v>Ritorno</v>
          </cell>
          <cell r="H155" t="str">
            <v>Strada Statale 18 Tirrena Inferiore</v>
          </cell>
          <cell r="I155" t="str">
            <v>Paola</v>
          </cell>
          <cell r="J155" t="str">
            <v>CS</v>
          </cell>
          <cell r="K155" t="str">
            <v>Strada Provinciale 34, 81</v>
          </cell>
          <cell r="L155" t="str">
            <v>Guardia Piemontese</v>
          </cell>
          <cell r="M155" t="str">
            <v>CS</v>
          </cell>
          <cell r="N155">
            <v>2</v>
          </cell>
          <cell r="O155" t="str">
            <v>S</v>
          </cell>
          <cell r="P155" t="str">
            <v xml:space="preserve">Scolastica - Lunedì Martedì Mercoledì Giovedì Venerdì Sabato </v>
          </cell>
          <cell r="Q155">
            <v>200</v>
          </cell>
          <cell r="R155">
            <v>18.059000000000001</v>
          </cell>
        </row>
        <row r="156">
          <cell r="A156">
            <v>1944</v>
          </cell>
          <cell r="B156" t="str">
            <v>143</v>
          </cell>
          <cell r="C156" t="str">
            <v>C</v>
          </cell>
          <cell r="D156" t="str">
            <v>1</v>
          </cell>
          <cell r="E156" t="str">
            <v>1</v>
          </cell>
          <cell r="F156"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L. de Seta, 2 (Fuscaldo) -&gt; Via Fuscaldo, 3 (Fuscaldo) -&gt; Via Maggiore Alfonso Vaccari, 147 (Fuscaldo) -&gt; Strada Provinciale 31, 79 (Fuscaldo) -&gt; Strada Provinciale 31 (Fuscaldo) -&gt; Via Alfonso Gravina, 6 (Fuscaldo) -&gt; Via Alfonso Gravina, 9 (Fuscaldo) -&gt; Contrada Ferrari, 60 (Fuscaldo) -&gt; Contrada Ferrari, 74 (Fuscaldo) -&gt; Contrada Cotugni, 34 (Paola) -&gt; Via S. Michele, 18 (Paola) -&gt; Via San Miceli, 1 (Paola) -&gt; Via San Salvatore, 8 (Paola) -&gt; Via San Salvatore, 16 (Paola) -&gt; Strada Statale 18 Tirrena Inferiore (Paola) -&gt; Via Nazionale, 176 (Paola) -&gt; Via Nazionale, 93-129 (Paola) -&gt; Via Nazionale, 14 (Paola) -&gt; Largo Dogana, 9 (Paola)</v>
          </cell>
          <cell r="G156" t="str">
            <v>Andata</v>
          </cell>
          <cell r="H156" t="str">
            <v>Contrada Pesco</v>
          </cell>
          <cell r="I156" t="str">
            <v>Fuscaldo</v>
          </cell>
          <cell r="J156" t="str">
            <v>CS</v>
          </cell>
          <cell r="K156" t="str">
            <v>Largo Dogana, 9</v>
          </cell>
          <cell r="L156" t="str">
            <v>Paola</v>
          </cell>
          <cell r="M156" t="str">
            <v>CS</v>
          </cell>
          <cell r="N156">
            <v>1</v>
          </cell>
          <cell r="O156" t="str">
            <v>L</v>
          </cell>
          <cell r="P156" t="str">
            <v xml:space="preserve">Feriale - Lunedì Martedì Mercoledì Giovedì Venerdì Sabato </v>
          </cell>
          <cell r="Q156">
            <v>303</v>
          </cell>
          <cell r="R156">
            <v>19.742999999999999</v>
          </cell>
        </row>
        <row r="157">
          <cell r="A157">
            <v>1945</v>
          </cell>
          <cell r="B157" t="str">
            <v>143</v>
          </cell>
          <cell r="C157" t="str">
            <v>C</v>
          </cell>
          <cell r="D157" t="str">
            <v>2</v>
          </cell>
          <cell r="E157" t="str">
            <v>1</v>
          </cell>
          <cell r="F157" t="str">
            <v>Contrada Pesco (Fuscaldo) -&gt; Strada Provinciale 31, 11 (Fuscaldo) -&gt; Strada Provinciale 31 (Fuscaldo)</v>
          </cell>
          <cell r="G157" t="str">
            <v>Andata</v>
          </cell>
          <cell r="H157" t="str">
            <v>Contrada Pesco</v>
          </cell>
          <cell r="I157" t="str">
            <v>Fuscaldo</v>
          </cell>
          <cell r="J157" t="str">
            <v>CS</v>
          </cell>
          <cell r="K157" t="str">
            <v>Strada Provinciale 31</v>
          </cell>
          <cell r="L157" t="str">
            <v>Fuscaldo</v>
          </cell>
          <cell r="M157" t="str">
            <v>CS</v>
          </cell>
          <cell r="N157">
            <v>1</v>
          </cell>
          <cell r="O157" t="str">
            <v>L</v>
          </cell>
          <cell r="P157" t="str">
            <v xml:space="preserve">Feriale - Lunedì Martedì Mercoledì Giovedì Venerdì Sabato </v>
          </cell>
          <cell r="Q157">
            <v>303</v>
          </cell>
          <cell r="R157">
            <v>2.4470000000000001</v>
          </cell>
        </row>
        <row r="158">
          <cell r="A158">
            <v>1946</v>
          </cell>
          <cell r="B158" t="str">
            <v>143</v>
          </cell>
          <cell r="C158" t="str">
            <v>C</v>
          </cell>
          <cell r="D158" t="str">
            <v>1</v>
          </cell>
          <cell r="E158" t="str">
            <v>1</v>
          </cell>
          <cell r="F158" t="str">
            <v>Via Maggiore Alfonso Vaccari, 147 (Fuscaldo) -&gt; Via Fuscaldo, 3 (Fuscaldo) -&gt; Strada Provinciale 31, 79 (Fuscaldo) -&gt; Strada Provinciale 31 (Fuscaldo) -&gt; Strada Provinciale 31, 25 (Fuscaldo) -&gt; Strada Provinciale 31, 63 (Fuscaldo) -&gt; Strada Provinciale 31 (Fuscaldo) -&gt; Corso Giuseppe Garibaldi, 14 (Fuscaldo) -&gt; Via Tenente Giuseppe Passalacqua, 92 (Fuscaldo) -&gt; Strada Provinciale 31, 11 (Fuscaldo) -&gt; Contrada Sopra Lo Stretto, 5 (Fuscaldo) -&gt; Contrada Pesco (Fuscaldo)</v>
          </cell>
          <cell r="G158" t="str">
            <v>Ritorno</v>
          </cell>
          <cell r="H158" t="str">
            <v>Via Maggiore Alfonso Vaccari, 147</v>
          </cell>
          <cell r="I158" t="str">
            <v>Fuscaldo</v>
          </cell>
          <cell r="J158" t="str">
            <v>CS</v>
          </cell>
          <cell r="K158" t="str">
            <v>Contrada Pesco</v>
          </cell>
          <cell r="L158" t="str">
            <v>Fuscaldo</v>
          </cell>
          <cell r="M158" t="str">
            <v>CS</v>
          </cell>
          <cell r="N158">
            <v>1</v>
          </cell>
          <cell r="O158" t="str">
            <v>S</v>
          </cell>
          <cell r="P158" t="str">
            <v xml:space="preserve">Scolastica - Lunedì Martedì Mercoledì Giovedì Venerdì Sabato </v>
          </cell>
          <cell r="Q158">
            <v>200</v>
          </cell>
          <cell r="R158">
            <v>12.012</v>
          </cell>
        </row>
        <row r="159">
          <cell r="A159">
            <v>1947</v>
          </cell>
          <cell r="B159" t="str">
            <v>143</v>
          </cell>
          <cell r="C159" t="str">
            <v>C</v>
          </cell>
          <cell r="D159" t="str">
            <v>1</v>
          </cell>
          <cell r="E159" t="str">
            <v>1</v>
          </cell>
          <cell r="F159" t="str">
            <v>Via Maggiore Alfonso Vaccari, 147 (Fuscaldo) -&gt; Via Fuscaldo, 3 (Fuscaldo) -&gt; Strada Provinciale 31, 79 (Fuscaldo) -&gt; Strada Provinciale 31 (Fuscaldo) -&gt; Strada Provinciale 31, 25 (Fuscaldo) -&gt; Strada Provinciale 31, 63 (Fuscaldo) -&gt; Strada Provinciale 31 (Fuscaldo) -&gt; Corso Giuseppe Garibaldi, 14 (Fuscaldo) -&gt; Via Tenente Giuseppe Passalacqua, 92 (Fuscaldo) -&gt; Strada Provinciale 31, 11 (Fuscaldo) -&gt; Contrada Pesco (Fuscaldo)</v>
          </cell>
          <cell r="G159" t="str">
            <v>Ritorno</v>
          </cell>
          <cell r="H159" t="str">
            <v>Via Maggiore Alfonso Vaccari, 147</v>
          </cell>
          <cell r="I159" t="str">
            <v>Fuscaldo</v>
          </cell>
          <cell r="J159" t="str">
            <v>CS</v>
          </cell>
          <cell r="K159" t="str">
            <v>Contrada Pesco</v>
          </cell>
          <cell r="L159" t="str">
            <v>Fuscaldo</v>
          </cell>
          <cell r="M159" t="str">
            <v>CS</v>
          </cell>
          <cell r="N159">
            <v>1</v>
          </cell>
          <cell r="O159" t="str">
            <v>S</v>
          </cell>
          <cell r="P159" t="str">
            <v xml:space="preserve">Scolastica - Lunedì Martedì Mercoledì Giovedì Venerdì Sabato </v>
          </cell>
          <cell r="Q159">
            <v>200</v>
          </cell>
          <cell r="R159">
            <v>9.4610000000000003</v>
          </cell>
        </row>
        <row r="160">
          <cell r="A160">
            <v>1948</v>
          </cell>
          <cell r="B160" t="str">
            <v>143</v>
          </cell>
          <cell r="C160" t="str">
            <v>D</v>
          </cell>
          <cell r="D160" t="str">
            <v>1</v>
          </cell>
          <cell r="E160" t="str">
            <v>1</v>
          </cell>
          <cell r="F160"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Maggiore Alfonso Vaccari, 147 (Fuscaldo)</v>
          </cell>
          <cell r="G160" t="str">
            <v>Andata</v>
          </cell>
          <cell r="H160" t="str">
            <v>Contrada Pesco</v>
          </cell>
          <cell r="I160" t="str">
            <v>Fuscaldo</v>
          </cell>
          <cell r="J160" t="str">
            <v>CS</v>
          </cell>
          <cell r="K160" t="str">
            <v>Via Maggiore Alfonso Vaccari, 147</v>
          </cell>
          <cell r="L160" t="str">
            <v>Fuscaldo</v>
          </cell>
          <cell r="M160" t="str">
            <v>CS</v>
          </cell>
          <cell r="N160">
            <v>1</v>
          </cell>
          <cell r="O160" t="str">
            <v>L</v>
          </cell>
          <cell r="P160" t="str">
            <v xml:space="preserve">Feriale - Lunedì Martedì Mercoledì Giovedì Venerdì Sabato </v>
          </cell>
          <cell r="Q160">
            <v>303</v>
          </cell>
          <cell r="R160">
            <v>7.681</v>
          </cell>
        </row>
        <row r="161">
          <cell r="A161">
            <v>1949</v>
          </cell>
          <cell r="B161" t="str">
            <v>143</v>
          </cell>
          <cell r="C161" t="str">
            <v>D</v>
          </cell>
          <cell r="D161" t="str">
            <v>2</v>
          </cell>
          <cell r="E161" t="str">
            <v>1</v>
          </cell>
          <cell r="F161" t="str">
            <v>Strada Provinciale 34, 81 (Guardia Piemontese) -&gt; Contrada Scala, 1 (Guardia Piemontese) -&gt; Strada Provinciale 30, 4 (Fuscaldo) -&gt; Contrada Trappeto, 26 (Fuscaldo) -&gt; Strada Provinciale 30, 4 (Fuscaldo) -&gt; Strada Provinciale 30, 4 (Fuscaldo) -&gt; Strada Provinciale 30, 57 (Fuscaldo) -&gt; Strada Provinciale 31 (Fuscaldo) -&gt; Strada Provinciale 31 (Fuscaldo) -&gt; Via Alfonso Gravina, 6 (Fuscaldo) -&gt; Via Alfonso Gravina, 9 (Fuscaldo) -&gt; Contrada Ferrari, 60 (Fuscaldo) -&gt; Contrada Ferrari, 74 (Fuscaldo) -&gt; Contrada Cotugni, 34 (Paola) -&gt; Via S. Michele, 18 (Paola) -&gt; Via San Miceli, 1 (Paola) -&gt; Via San Salvatore, 8 (Paola) -&gt; Via San Salvatore, 16 (Paola) -&gt; Strada Statale 18 Tirrena Inferiore (Paola) -&gt; Via Nazionale, 176 (Paola) -&gt; Via Nazionale, 93-129 (Paola) -&gt; Via Nazionale, 14 (Paola)</v>
          </cell>
          <cell r="G161" t="str">
            <v>Andata</v>
          </cell>
          <cell r="H161" t="str">
            <v>Strada Provinciale 34, 81</v>
          </cell>
          <cell r="I161" t="str">
            <v>Guardia Piemontese</v>
          </cell>
          <cell r="J161" t="str">
            <v>CS</v>
          </cell>
          <cell r="K161" t="str">
            <v>Via Nazionale, 14</v>
          </cell>
          <cell r="L161" t="str">
            <v>Paola</v>
          </cell>
          <cell r="M161" t="str">
            <v>CS</v>
          </cell>
          <cell r="N161">
            <v>1</v>
          </cell>
          <cell r="O161" t="str">
            <v>L</v>
          </cell>
          <cell r="P161" t="str">
            <v xml:space="preserve">Feriale - Lunedì Martedì Mercoledì Giovedì Venerdì Sabato </v>
          </cell>
          <cell r="Q161">
            <v>303</v>
          </cell>
          <cell r="R161">
            <v>19.544</v>
          </cell>
        </row>
        <row r="162">
          <cell r="A162">
            <v>1950</v>
          </cell>
          <cell r="B162" t="str">
            <v>143</v>
          </cell>
          <cell r="C162" t="str">
            <v>D</v>
          </cell>
          <cell r="D162" t="str">
            <v>1</v>
          </cell>
          <cell r="E162" t="str">
            <v>1</v>
          </cell>
          <cell r="F162" t="str">
            <v>Via Nazionale, 14 (Paola) -&gt; Via Nazionale, 93 (Paola) -&gt; Via Nazionale, 135 (Paola) -&gt; Strada Statale 18 Tirrena Inferiore (Paola) -&gt; Via San Salvatore, 16 (Paola) -&gt; Via San Salvatore, 10 (Paola) -&gt; Via San Miceli, 1 (Paola) -&gt; Via S. Michele, 18 (Paola) -&gt; Contrada Cotugni, 34 (Paola) -&gt; Contrada Ferrari, 74 (Fuscaldo) -&gt; Contrada Ferrari, 60 (Fuscaldo) -&gt; Via Alfonso Gravina, 9 (Fuscaldo) -&gt; Via Alfonso Gravina, 1 (Fuscaldo) -&gt; Strada Provinciale 31 (Fuscaldo) -&gt; Via Fuscaldo, 77 (Fuscaldo) -&gt; Via Maggiore Alfonso Vaccari, 147 (Fuscaldo) -&gt; 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162" t="str">
            <v>Ritorno</v>
          </cell>
          <cell r="H162" t="str">
            <v>Via Nazionale, 14</v>
          </cell>
          <cell r="I162" t="str">
            <v>Paola</v>
          </cell>
          <cell r="J162" t="str">
            <v>CS</v>
          </cell>
          <cell r="K162" t="str">
            <v>Contrada Pesco</v>
          </cell>
          <cell r="L162" t="str">
            <v>Fuscaldo</v>
          </cell>
          <cell r="M162" t="str">
            <v>CS</v>
          </cell>
          <cell r="N162">
            <v>1</v>
          </cell>
          <cell r="O162" t="str">
            <v>L</v>
          </cell>
          <cell r="P162" t="str">
            <v xml:space="preserve">Feriale - Lunedì Martedì Mercoledì Giovedì Venerdì Sabato </v>
          </cell>
          <cell r="Q162">
            <v>303</v>
          </cell>
          <cell r="R162">
            <v>17.841999999999999</v>
          </cell>
        </row>
        <row r="163">
          <cell r="A163">
            <v>1951</v>
          </cell>
          <cell r="B163" t="str">
            <v>143</v>
          </cell>
          <cell r="C163" t="str">
            <v>D</v>
          </cell>
          <cell r="D163" t="str">
            <v>1</v>
          </cell>
          <cell r="E163" t="str">
            <v>1</v>
          </cell>
          <cell r="F163" t="str">
            <v>Contrada Pesco (Fuscaldo) -&gt; Strada Provinciale 31, 11 (Fuscaldo) -&gt; Strada Provinciale 31 (Fuscaldo) -&gt; Corso Giuseppe Garibaldi, 14 (Fuscaldo) -&gt; Via Tenente Giuseppe Passalacqua, 92 (Fuscaldo) -&gt; Strada Provinciale 31, 25 (Fuscaldo) -&gt; Strada Provinciale 31 (Fuscaldo) -&gt; Via Fuscaldo, 77 (Fuscaldo) -&gt; Via Fuscaldo, 1 (Fuscaldo) -&gt; Via Maggiore Alfonso Vaccari, 147 (Fuscaldo)</v>
          </cell>
          <cell r="G163" t="str">
            <v>Andata</v>
          </cell>
          <cell r="H163" t="str">
            <v>Contrada Pesco</v>
          </cell>
          <cell r="I163" t="str">
            <v>Fuscaldo</v>
          </cell>
          <cell r="J163" t="str">
            <v>CS</v>
          </cell>
          <cell r="K163" t="str">
            <v>Via Maggiore Alfonso Vaccari, 147</v>
          </cell>
          <cell r="L163" t="str">
            <v>Fuscaldo</v>
          </cell>
          <cell r="M163" t="str">
            <v>CS</v>
          </cell>
          <cell r="N163">
            <v>1</v>
          </cell>
          <cell r="O163" t="str">
            <v>S</v>
          </cell>
          <cell r="P163" t="str">
            <v xml:space="preserve">Scolastica - Lunedì Martedì Mercoledì Giovedì Venerdì Sabato </v>
          </cell>
          <cell r="Q163">
            <v>200</v>
          </cell>
          <cell r="R163">
            <v>7.681</v>
          </cell>
        </row>
        <row r="164">
          <cell r="A164">
            <v>1952</v>
          </cell>
          <cell r="B164" t="str">
            <v>143</v>
          </cell>
          <cell r="C164" t="str">
            <v>E</v>
          </cell>
          <cell r="D164" t="str">
            <v>1</v>
          </cell>
          <cell r="E164" t="str">
            <v>1</v>
          </cell>
          <cell r="F164" t="str">
            <v>Strada Provinciale 31 (Fuscaldo) -&gt; Strada Provinciale 34, 81 (Guardia Piemontese)</v>
          </cell>
          <cell r="G164" t="str">
            <v>Ritorno</v>
          </cell>
          <cell r="H164" t="str">
            <v>Strada Provinciale 31</v>
          </cell>
          <cell r="I164" t="str">
            <v>Fuscaldo</v>
          </cell>
          <cell r="J164" t="str">
            <v>CS</v>
          </cell>
          <cell r="K164" t="str">
            <v>Strada Provinciale 34, 81</v>
          </cell>
          <cell r="L164" t="str">
            <v>Guardia Piemontese</v>
          </cell>
          <cell r="M164" t="str">
            <v>CS</v>
          </cell>
          <cell r="N164">
            <v>1</v>
          </cell>
          <cell r="O164" t="str">
            <v>L</v>
          </cell>
          <cell r="P164" t="str">
            <v xml:space="preserve">Feriale - Lunedì Martedì Mercoledì Giovedì Venerdì Sabato </v>
          </cell>
          <cell r="Q164">
            <v>303</v>
          </cell>
          <cell r="R164">
            <v>10.220000000000001</v>
          </cell>
        </row>
        <row r="165">
          <cell r="A165">
            <v>1953</v>
          </cell>
          <cell r="B165" t="str">
            <v>144</v>
          </cell>
          <cell r="C165" t="str">
            <v>A</v>
          </cell>
          <cell r="D165" t="str">
            <v>1</v>
          </cell>
          <cell r="E165" t="str">
            <v>1</v>
          </cell>
          <cell r="F165" t="str">
            <v>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5" t="str">
            <v>Andata</v>
          </cell>
          <cell r="H165" t="str">
            <v>Strada Provinciale 34, 81</v>
          </cell>
          <cell r="I165" t="str">
            <v>Guardia Piemontese</v>
          </cell>
          <cell r="J165" t="str">
            <v>CS</v>
          </cell>
          <cell r="K165" t="str">
            <v>Via Nazionale, 14</v>
          </cell>
          <cell r="L165" t="str">
            <v>Paola</v>
          </cell>
          <cell r="M165" t="str">
            <v>CS</v>
          </cell>
          <cell r="N165">
            <v>1</v>
          </cell>
          <cell r="O165" t="str">
            <v>S</v>
          </cell>
          <cell r="P165" t="str">
            <v xml:space="preserve">Scolastica - Lunedì Martedì Mercoledì Giovedì Venerdì Sabato </v>
          </cell>
          <cell r="Q165">
            <v>200</v>
          </cell>
          <cell r="R165">
            <v>13.792999999999999</v>
          </cell>
        </row>
        <row r="166">
          <cell r="A166">
            <v>1954</v>
          </cell>
          <cell r="B166" t="str">
            <v>144</v>
          </cell>
          <cell r="C166" t="str">
            <v>A</v>
          </cell>
          <cell r="D166" t="str">
            <v>2</v>
          </cell>
          <cell r="E166" t="str">
            <v>1</v>
          </cell>
          <cell r="F166" t="str">
            <v>Via Lungo Aron,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v>
          </cell>
          <cell r="G166" t="str">
            <v>Andata</v>
          </cell>
          <cell r="H166" t="str">
            <v>Via Lungo Aron, 1</v>
          </cell>
          <cell r="I166" t="str">
            <v>Cetraro</v>
          </cell>
          <cell r="J166" t="str">
            <v>CS</v>
          </cell>
          <cell r="K166" t="str">
            <v>Strada Statale 18 Tirrena Inferiore-Piazzale Rione Croce</v>
          </cell>
          <cell r="L166" t="str">
            <v>Paola</v>
          </cell>
          <cell r="M166" t="str">
            <v>CS</v>
          </cell>
          <cell r="N166">
            <v>1</v>
          </cell>
          <cell r="O166" t="str">
            <v>S</v>
          </cell>
          <cell r="P166" t="str">
            <v xml:space="preserve">Scolastica - Lunedì Martedì Mercoledì Giovedì Venerdì Sabato </v>
          </cell>
          <cell r="Q166">
            <v>200</v>
          </cell>
          <cell r="R166">
            <v>20.466000000000001</v>
          </cell>
        </row>
        <row r="167">
          <cell r="A167">
            <v>1955</v>
          </cell>
          <cell r="B167" t="str">
            <v>144</v>
          </cell>
          <cell r="C167" t="str">
            <v>A</v>
          </cell>
          <cell r="D167" t="str">
            <v>3</v>
          </cell>
          <cell r="E167" t="str">
            <v>1</v>
          </cell>
          <cell r="F167" t="str">
            <v>Corso San Benedetto (Cetraro) -&gt; Piazza del Popolo, 15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7" t="str">
            <v>Andata</v>
          </cell>
          <cell r="H167" t="str">
            <v>Corso San Benedetto</v>
          </cell>
          <cell r="I167" t="str">
            <v>Cetraro</v>
          </cell>
          <cell r="J167" t="str">
            <v>CS</v>
          </cell>
          <cell r="K167" t="str">
            <v>Via Nazionale, 14</v>
          </cell>
          <cell r="L167" t="str">
            <v>Paola</v>
          </cell>
          <cell r="M167" t="str">
            <v>CS</v>
          </cell>
          <cell r="N167">
            <v>1</v>
          </cell>
          <cell r="O167" t="str">
            <v>S</v>
          </cell>
          <cell r="P167" t="str">
            <v xml:space="preserve">Scolastica - Lunedì Martedì Mercoledì Giovedì Venerdì Sabato </v>
          </cell>
          <cell r="Q167">
            <v>200</v>
          </cell>
          <cell r="R167">
            <v>30.292999999999999</v>
          </cell>
        </row>
        <row r="168">
          <cell r="A168">
            <v>1956</v>
          </cell>
          <cell r="B168" t="str">
            <v>144</v>
          </cell>
          <cell r="C168" t="str">
            <v>A</v>
          </cell>
          <cell r="D168" t="str">
            <v>4</v>
          </cell>
          <cell r="E168" t="str">
            <v>1</v>
          </cell>
          <cell r="F168" t="str">
            <v>Strada Statale 18 Tirrena Inferiore, 25 (Cetraro) -&gt; Via Lungo Aron, 1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168" t="str">
            <v>Andata</v>
          </cell>
          <cell r="H168" t="str">
            <v>Strada Statale 18 Tirrena Inferiore, 25</v>
          </cell>
          <cell r="I168" t="str">
            <v>Cetraro</v>
          </cell>
          <cell r="J168" t="str">
            <v>CS</v>
          </cell>
          <cell r="K168" t="str">
            <v>Via Nazionale, 14</v>
          </cell>
          <cell r="L168" t="str">
            <v>Paola</v>
          </cell>
          <cell r="M168" t="str">
            <v>CS</v>
          </cell>
          <cell r="N168">
            <v>1</v>
          </cell>
          <cell r="O168" t="str">
            <v>S</v>
          </cell>
          <cell r="P168" t="str">
            <v xml:space="preserve">Scolastica - Lunedì Martedì Mercoledì Giovedì Venerdì Sabato </v>
          </cell>
          <cell r="Q168">
            <v>200</v>
          </cell>
          <cell r="R168">
            <v>23.016999999999999</v>
          </cell>
        </row>
        <row r="169">
          <cell r="A169">
            <v>1957</v>
          </cell>
          <cell r="B169" t="str">
            <v>144</v>
          </cell>
          <cell r="C169" t="str">
            <v>A</v>
          </cell>
          <cell r="D169" t="str">
            <v>1</v>
          </cell>
          <cell r="E169" t="str">
            <v>1</v>
          </cell>
          <cell r="F169" t="str">
            <v>Strada Provinciale 34, 81 (Guardia Piemontese) -&gt; Strada Provinciale 34, 271 (Guardia Piemontese) -&gt; Strada Statale 18 Tirrena Inferiore (Fuscaldo) -&gt; Strada Statale 18 Tirrena Inferiore (Fuscaldo) -&gt; Strada Statale 18 Tirrena Inferiore-Piazzale Rione Croce (Paola)</v>
          </cell>
          <cell r="G169" t="str">
            <v>Andata</v>
          </cell>
          <cell r="H169" t="str">
            <v>Strada Provinciale 34, 81</v>
          </cell>
          <cell r="I169" t="str">
            <v>Guardia Piemontese</v>
          </cell>
          <cell r="J169" t="str">
            <v>CS</v>
          </cell>
          <cell r="K169" t="str">
            <v>Strada Statale 18 Tirrena Inferiore-Piazzale Rione Croce</v>
          </cell>
          <cell r="L169" t="str">
            <v>Paola</v>
          </cell>
          <cell r="M169" t="str">
            <v>CS</v>
          </cell>
          <cell r="N169">
            <v>2</v>
          </cell>
          <cell r="O169" t="str">
            <v>L</v>
          </cell>
          <cell r="P169" t="str">
            <v xml:space="preserve">Feriale - Lunedì Martedì Mercoledì Giovedì Venerdì Sabato </v>
          </cell>
          <cell r="Q169">
            <v>303</v>
          </cell>
          <cell r="R169">
            <v>12.478</v>
          </cell>
        </row>
        <row r="170">
          <cell r="A170">
            <v>1958</v>
          </cell>
          <cell r="B170" t="str">
            <v>144</v>
          </cell>
          <cell r="C170" t="str">
            <v>A</v>
          </cell>
          <cell r="D170" t="str">
            <v>1</v>
          </cell>
          <cell r="E170" t="str">
            <v>1</v>
          </cell>
          <cell r="F170"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Strada Provinciale 270, 5 (Cetraro) -&gt; Corso San Benedetto (Cetraro) -&gt; Contrada Manche (Cetraro) -&gt; Contrada San Ianni, 16 (Cetraro) -&gt; Contrada Lecara, 30 (Cetraro) -&gt; Località  Angilla, 33 (Cetraro)</v>
          </cell>
          <cell r="G170" t="str">
            <v>Ritorno</v>
          </cell>
          <cell r="H170" t="str">
            <v>Strada Statale 18 Tirrena Inferiore-Piazzale Rione Croce</v>
          </cell>
          <cell r="I170" t="str">
            <v>Paola</v>
          </cell>
          <cell r="J170" t="str">
            <v>CS</v>
          </cell>
          <cell r="K170" t="str">
            <v>Località  Angilla, 33</v>
          </cell>
          <cell r="L170" t="str">
            <v>Cetraro</v>
          </cell>
          <cell r="M170" t="str">
            <v>CS</v>
          </cell>
          <cell r="N170">
            <v>1</v>
          </cell>
          <cell r="O170" t="str">
            <v>S</v>
          </cell>
          <cell r="P170" t="str">
            <v xml:space="preserve">Scolastica - Lunedì Martedì Mercoledì Giovedì Venerdì Sabato </v>
          </cell>
          <cell r="Q170">
            <v>200</v>
          </cell>
          <cell r="R170">
            <v>38.832000000000001</v>
          </cell>
        </row>
        <row r="171">
          <cell r="A171">
            <v>1959</v>
          </cell>
          <cell r="B171" t="str">
            <v>144</v>
          </cell>
          <cell r="C171" t="str">
            <v>A</v>
          </cell>
          <cell r="D171" t="str">
            <v>2</v>
          </cell>
          <cell r="E171" t="str">
            <v>1</v>
          </cell>
          <cell r="F171"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v>
          </cell>
          <cell r="G171" t="str">
            <v>Ritorno</v>
          </cell>
          <cell r="H171" t="str">
            <v>Strada Statale 18 Tirrena Inferiore-Piazzale Rione Croce</v>
          </cell>
          <cell r="I171" t="str">
            <v>Paola</v>
          </cell>
          <cell r="J171" t="str">
            <v>CS</v>
          </cell>
          <cell r="K171" t="str">
            <v>Via Lungo Aron, 1</v>
          </cell>
          <cell r="L171" t="str">
            <v>Cetraro</v>
          </cell>
          <cell r="M171" t="str">
            <v>CS</v>
          </cell>
          <cell r="N171">
            <v>1</v>
          </cell>
          <cell r="O171" t="str">
            <v>S</v>
          </cell>
          <cell r="P171" t="str">
            <v xml:space="preserve">Scolastica - Lunedì Martedì Mercoledì Giovedì Venerdì Sabato </v>
          </cell>
          <cell r="Q171">
            <v>200</v>
          </cell>
          <cell r="R171">
            <v>23.016999999999999</v>
          </cell>
        </row>
        <row r="172">
          <cell r="A172">
            <v>1960</v>
          </cell>
          <cell r="B172" t="str">
            <v>144</v>
          </cell>
          <cell r="C172" t="str">
            <v>A</v>
          </cell>
          <cell r="D172" t="str">
            <v>3</v>
          </cell>
          <cell r="E172" t="str">
            <v>1</v>
          </cell>
          <cell r="F172" t="str">
            <v>Corso San Benedetto (Cetraro) -&gt; Contrada Manche (Cetraro) -&gt; Contrada San Ianni, 16 (Cetraro) -&gt; Contrada Lecara, 30 (Cetraro) -&gt; Località  Angilla, 33 (Cetraro)</v>
          </cell>
          <cell r="G172" t="str">
            <v>Ritorno</v>
          </cell>
          <cell r="H172" t="str">
            <v>Corso San Benedetto</v>
          </cell>
          <cell r="I172" t="str">
            <v>Cetraro</v>
          </cell>
          <cell r="J172" t="str">
            <v>CS</v>
          </cell>
          <cell r="K172" t="str">
            <v>Località  Angilla, 33</v>
          </cell>
          <cell r="L172" t="str">
            <v>Cetraro</v>
          </cell>
          <cell r="M172" t="str">
            <v>CS</v>
          </cell>
          <cell r="N172">
            <v>1</v>
          </cell>
          <cell r="O172" t="str">
            <v>S</v>
          </cell>
          <cell r="P172" t="str">
            <v xml:space="preserve">Scolastica - Lunedì Martedì Mercoledì Giovedì Venerdì Sabato </v>
          </cell>
          <cell r="Q172">
            <v>200</v>
          </cell>
          <cell r="R172">
            <v>8.99</v>
          </cell>
        </row>
        <row r="173">
          <cell r="A173">
            <v>1961</v>
          </cell>
          <cell r="B173" t="str">
            <v>144</v>
          </cell>
          <cell r="C173" t="str">
            <v>A</v>
          </cell>
          <cell r="D173" t="str">
            <v>4</v>
          </cell>
          <cell r="E173" t="str">
            <v>1</v>
          </cell>
          <cell r="F173" t="str">
            <v>Strada Statale 18 Tirrena Inferiore, 25 (Cetraro) -&gt; Via Lungo Aron, 1 (Cetraro) -&gt; Piazza del Popolo, 15 (Cetraro) -&gt; Corso San Benedetto (Cetraro)</v>
          </cell>
          <cell r="G173" t="str">
            <v>Ritorno</v>
          </cell>
          <cell r="H173" t="str">
            <v>Strada Statale 18 Tirrena Inferiore, 25</v>
          </cell>
          <cell r="I173" t="str">
            <v>Cetraro</v>
          </cell>
          <cell r="J173" t="str">
            <v>CS</v>
          </cell>
          <cell r="K173" t="str">
            <v>Corso San Benedetto</v>
          </cell>
          <cell r="L173" t="str">
            <v>Cetraro</v>
          </cell>
          <cell r="M173" t="str">
            <v>CS</v>
          </cell>
          <cell r="N173">
            <v>1</v>
          </cell>
          <cell r="O173" t="str">
            <v>S</v>
          </cell>
          <cell r="P173" t="str">
            <v xml:space="preserve">Scolastica - Lunedì Martedì Mercoledì Giovedì Venerdì Sabato </v>
          </cell>
          <cell r="Q173">
            <v>200</v>
          </cell>
          <cell r="R173">
            <v>4.5650000000000004</v>
          </cell>
        </row>
        <row r="174">
          <cell r="A174">
            <v>1962</v>
          </cell>
          <cell r="B174" t="str">
            <v>144</v>
          </cell>
          <cell r="C174" t="str">
            <v>B</v>
          </cell>
          <cell r="D174" t="str">
            <v>1</v>
          </cell>
          <cell r="E174" t="str">
            <v>1</v>
          </cell>
          <cell r="F174" t="str">
            <v>Via Mar Tirreno (Guardia Piemontese) -&gt; Strada Statale  283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Strada Statale 18 Tirrena Inferiore-Piazzale Rione Croce (Paola) -&gt; Via Nazionale, 176 (Paola) -&gt; Via Nazionale, 93-129 (Paola) -&gt; Via Nazionale, 14 (Paola)</v>
          </cell>
          <cell r="G174" t="str">
            <v>Andata</v>
          </cell>
          <cell r="H174" t="str">
            <v>Via Mar Tirreno</v>
          </cell>
          <cell r="I174" t="str">
            <v>Guardia Piemontese</v>
          </cell>
          <cell r="J174" t="str">
            <v>CS</v>
          </cell>
          <cell r="K174" t="str">
            <v>Via Nazionale, 14</v>
          </cell>
          <cell r="L174" t="str">
            <v>Paola</v>
          </cell>
          <cell r="M174" t="str">
            <v>CS</v>
          </cell>
          <cell r="N174">
            <v>1</v>
          </cell>
          <cell r="O174" t="str">
            <v>L</v>
          </cell>
          <cell r="P174" t="str">
            <v xml:space="preserve">Feriale - Lunedì Martedì Mercoledì Giovedì Venerdì Sabato </v>
          </cell>
          <cell r="Q174">
            <v>303</v>
          </cell>
          <cell r="R174">
            <v>23.978000000000002</v>
          </cell>
        </row>
        <row r="175">
          <cell r="A175">
            <v>1963</v>
          </cell>
          <cell r="B175" t="str">
            <v>144</v>
          </cell>
          <cell r="C175" t="str">
            <v>B</v>
          </cell>
          <cell r="D175" t="str">
            <v>2</v>
          </cell>
          <cell r="E175" t="str">
            <v>1</v>
          </cell>
          <cell r="F175" t="str">
            <v>Via Maggiore Alfonso Vaccari, 147 (Fuscaldo) -&gt; Via Fuscaldo, 1 (Fuscaldo) -&gt; Via Fuscaldo (Fuscaldo) -&gt; Strada Statale 18 Tirrena Inferiore-Piazzale Rione Croce (Paola)</v>
          </cell>
          <cell r="G175" t="str">
            <v>Andata</v>
          </cell>
          <cell r="H175" t="str">
            <v>Via Maggiore Alfonso Vaccari, 147</v>
          </cell>
          <cell r="I175" t="str">
            <v>Fuscaldo</v>
          </cell>
          <cell r="J175" t="str">
            <v>CS</v>
          </cell>
          <cell r="K175" t="str">
            <v>Strada Statale 18 Tirrena Inferiore-Piazzale Rione Croce</v>
          </cell>
          <cell r="L175" t="str">
            <v>Paola</v>
          </cell>
          <cell r="M175" t="str">
            <v>CS</v>
          </cell>
          <cell r="N175">
            <v>1</v>
          </cell>
          <cell r="O175" t="str">
            <v>L</v>
          </cell>
          <cell r="P175" t="str">
            <v xml:space="preserve">Feriale - Lunedì Martedì Mercoledì Giovedì Venerdì Sabato </v>
          </cell>
          <cell r="Q175">
            <v>303</v>
          </cell>
          <cell r="R175">
            <v>6.5419999999999998</v>
          </cell>
        </row>
        <row r="176">
          <cell r="A176">
            <v>1964</v>
          </cell>
          <cell r="B176" t="str">
            <v>144</v>
          </cell>
          <cell r="C176" t="str">
            <v>B</v>
          </cell>
          <cell r="D176" t="str">
            <v>1</v>
          </cell>
          <cell r="E176" t="str">
            <v>1</v>
          </cell>
          <cell r="F176" t="str">
            <v>Strada Statale 18 Tirrena Inferiore-Piazzale Rione Croce (Paola) -&gt; Via Nazionale, 176 (Paola) -&gt; Via Nazionale, 93-129 (Paola) -&gt; Via Nazionale, 14 (Paola)</v>
          </cell>
          <cell r="G176" t="str">
            <v>Andata</v>
          </cell>
          <cell r="H176" t="str">
            <v>Strada Statale 18 Tirrena Inferiore-Piazzale Rione Croce</v>
          </cell>
          <cell r="I176" t="str">
            <v>Paola</v>
          </cell>
          <cell r="J176" t="str">
            <v>CS</v>
          </cell>
          <cell r="K176" t="str">
            <v>Via Nazionale, 14</v>
          </cell>
          <cell r="L176" t="str">
            <v>Paola</v>
          </cell>
          <cell r="M176" t="str">
            <v>CS</v>
          </cell>
          <cell r="N176">
            <v>1</v>
          </cell>
          <cell r="O176" t="str">
            <v>S</v>
          </cell>
          <cell r="P176" t="str">
            <v xml:space="preserve">Scolastica - Lunedì Martedì Mercoledì Giovedì Venerdì Sabato </v>
          </cell>
          <cell r="Q176">
            <v>200</v>
          </cell>
          <cell r="R176">
            <v>1.3149999999999999</v>
          </cell>
        </row>
        <row r="177">
          <cell r="A177">
            <v>1965</v>
          </cell>
          <cell r="B177" t="str">
            <v>144</v>
          </cell>
          <cell r="C177" t="str">
            <v>C</v>
          </cell>
          <cell r="D177" t="str">
            <v>1</v>
          </cell>
          <cell r="E177" t="str">
            <v>1</v>
          </cell>
          <cell r="F177" t="str">
            <v>Via Mar Tirreno (Guardia Piemontese) -&gt; Strada Statale  283 (Acquappesa) -&gt; Strada Provinciale 34, 81 (Guardia Piemontese)</v>
          </cell>
          <cell r="G177" t="str">
            <v>Andata</v>
          </cell>
          <cell r="H177" t="str">
            <v>Via Mar Tirreno</v>
          </cell>
          <cell r="I177" t="str">
            <v>Guardia Piemontese</v>
          </cell>
          <cell r="J177" t="str">
            <v>CS</v>
          </cell>
          <cell r="K177" t="str">
            <v>Strada Provinciale 34, 81</v>
          </cell>
          <cell r="L177" t="str">
            <v>Guardia Piemontese</v>
          </cell>
          <cell r="M177" t="str">
            <v>CS</v>
          </cell>
          <cell r="N177">
            <v>1</v>
          </cell>
          <cell r="O177" t="str">
            <v>L</v>
          </cell>
          <cell r="P177" t="str">
            <v xml:space="preserve">Feriale - Lunedì Martedì Mercoledì Giovedì Venerdì Sabato </v>
          </cell>
          <cell r="Q177">
            <v>303</v>
          </cell>
          <cell r="R177">
            <v>9.0289999999999999</v>
          </cell>
        </row>
        <row r="178">
          <cell r="A178">
            <v>1966</v>
          </cell>
          <cell r="B178" t="str">
            <v>144</v>
          </cell>
          <cell r="C178" t="str">
            <v>C</v>
          </cell>
          <cell r="D178" t="str">
            <v>2</v>
          </cell>
          <cell r="E178" t="str">
            <v>1</v>
          </cell>
          <cell r="F178" t="str">
            <v>Via Mar Tirreno (Guardia Piemontese) -&gt; Strada Statale  283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78" t="str">
            <v>Andata</v>
          </cell>
          <cell r="H178" t="str">
            <v>Via Mar Tirreno</v>
          </cell>
          <cell r="I178" t="str">
            <v>Guardia Piemontese</v>
          </cell>
          <cell r="J178" t="str">
            <v>CS</v>
          </cell>
          <cell r="K178" t="str">
            <v>Largo Dogana, 9</v>
          </cell>
          <cell r="L178" t="str">
            <v>Paola</v>
          </cell>
          <cell r="M178" t="str">
            <v>CS</v>
          </cell>
          <cell r="N178">
            <v>1</v>
          </cell>
          <cell r="O178" t="str">
            <v>L</v>
          </cell>
          <cell r="P178" t="str">
            <v xml:space="preserve">Feriale - Lunedì Martedì Mercoledì Giovedì Venerdì Sabato </v>
          </cell>
          <cell r="Q178">
            <v>303</v>
          </cell>
          <cell r="R178">
            <v>23.183</v>
          </cell>
        </row>
        <row r="179">
          <cell r="A179">
            <v>1967</v>
          </cell>
          <cell r="B179" t="str">
            <v>144</v>
          </cell>
          <cell r="C179" t="str">
            <v>C</v>
          </cell>
          <cell r="D179" t="str">
            <v>1</v>
          </cell>
          <cell r="E179" t="str">
            <v>1</v>
          </cell>
          <cell r="F179"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283 (Acquappesa) -&gt; Contrada Pantana, 10 (Acquappesa) -&gt; Via Mar Tirreno (Guardia Piemontese)</v>
          </cell>
          <cell r="G179" t="str">
            <v>Ritorno</v>
          </cell>
          <cell r="H179" t="str">
            <v>Strada Statale 18 Tirrena Inferiore-Piazzale Rione Croce</v>
          </cell>
          <cell r="I179" t="str">
            <v>Paola</v>
          </cell>
          <cell r="J179" t="str">
            <v>CS</v>
          </cell>
          <cell r="K179" t="str">
            <v>Via Mar Tirreno</v>
          </cell>
          <cell r="L179" t="str">
            <v>Guardia Piemontese</v>
          </cell>
          <cell r="M179" t="str">
            <v>CS</v>
          </cell>
          <cell r="N179">
            <v>1</v>
          </cell>
          <cell r="O179" t="str">
            <v>L</v>
          </cell>
          <cell r="P179" t="str">
            <v xml:space="preserve">Feriale - Lunedì Martedì Mercoledì Giovedì Venerdì Sabato </v>
          </cell>
          <cell r="Q179">
            <v>303</v>
          </cell>
          <cell r="R179">
            <v>25.1</v>
          </cell>
        </row>
        <row r="180">
          <cell r="A180">
            <v>1968</v>
          </cell>
          <cell r="B180" t="str">
            <v>144</v>
          </cell>
          <cell r="C180" t="str">
            <v>C</v>
          </cell>
          <cell r="D180" t="str">
            <v>2</v>
          </cell>
          <cell r="E180" t="str">
            <v>1</v>
          </cell>
          <cell r="F180" t="str">
            <v>Strada Provinciale 34, 81 (Guardia Piemontese) -&gt; Strada Statale  283 (Acquappesa) -&gt; Contrada Pantana, 10 (Acquappesa) -&gt; Via Mar Tirreno (Guardia Piemontese)</v>
          </cell>
          <cell r="G180" t="str">
            <v>Ritorno</v>
          </cell>
          <cell r="H180" t="str">
            <v>Strada Provinciale 34, 81</v>
          </cell>
          <cell r="I180" t="str">
            <v>Guardia Piemontese</v>
          </cell>
          <cell r="J180" t="str">
            <v>CS</v>
          </cell>
          <cell r="K180" t="str">
            <v>Via Mar Tirreno</v>
          </cell>
          <cell r="L180" t="str">
            <v>Guardia Piemontese</v>
          </cell>
          <cell r="M180" t="str">
            <v>CS</v>
          </cell>
          <cell r="N180">
            <v>1</v>
          </cell>
          <cell r="O180" t="str">
            <v>L</v>
          </cell>
          <cell r="P180" t="str">
            <v xml:space="preserve">Feriale - Lunedì Martedì Mercoledì Giovedì Venerdì Sabato </v>
          </cell>
          <cell r="Q180">
            <v>303</v>
          </cell>
          <cell r="R180">
            <v>9.69</v>
          </cell>
        </row>
        <row r="181">
          <cell r="A181">
            <v>1969</v>
          </cell>
          <cell r="B181" t="str">
            <v>144</v>
          </cell>
          <cell r="C181" t="str">
            <v>C</v>
          </cell>
          <cell r="D181" t="str">
            <v>3</v>
          </cell>
          <cell r="E181" t="str">
            <v>1</v>
          </cell>
          <cell r="F181" t="str">
            <v>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283 (Acquappesa) -&gt; Contrada Pantana, 10 (Acquappesa) -&gt; Via Mar Tirreno (Guardia Piemontese)</v>
          </cell>
          <cell r="G181" t="str">
            <v>Ritorno</v>
          </cell>
          <cell r="H181" t="str">
            <v>Via Nazionale, 14</v>
          </cell>
          <cell r="I181" t="str">
            <v>Paola</v>
          </cell>
          <cell r="J181" t="str">
            <v>CS</v>
          </cell>
          <cell r="K181" t="str">
            <v>Via Mar Tirreno</v>
          </cell>
          <cell r="L181" t="str">
            <v>Guardia Piemontese</v>
          </cell>
          <cell r="M181" t="str">
            <v>CS</v>
          </cell>
          <cell r="N181">
            <v>1</v>
          </cell>
          <cell r="O181" t="str">
            <v>L</v>
          </cell>
          <cell r="P181" t="str">
            <v xml:space="preserve">Feriale - Lunedì Martedì Mercoledì Giovedì Venerdì Sabato </v>
          </cell>
          <cell r="Q181">
            <v>303</v>
          </cell>
          <cell r="R181">
            <v>23.774000000000001</v>
          </cell>
        </row>
        <row r="182">
          <cell r="A182">
            <v>1970</v>
          </cell>
          <cell r="B182" t="str">
            <v>144</v>
          </cell>
          <cell r="C182" t="str">
            <v>C</v>
          </cell>
          <cell r="D182" t="str">
            <v>1</v>
          </cell>
          <cell r="E182" t="str">
            <v>1</v>
          </cell>
          <cell r="F182"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v>
          </cell>
          <cell r="G182" t="str">
            <v>Ritorno</v>
          </cell>
          <cell r="H182" t="str">
            <v>Via Nazionale, 14</v>
          </cell>
          <cell r="I182" t="str">
            <v>Paola</v>
          </cell>
          <cell r="J182" t="str">
            <v>CS</v>
          </cell>
          <cell r="K182" t="str">
            <v>Strada Provinciale 34, 81</v>
          </cell>
          <cell r="L182" t="str">
            <v>Guardia Piemontese</v>
          </cell>
          <cell r="M182" t="str">
            <v>CS</v>
          </cell>
          <cell r="N182">
            <v>1</v>
          </cell>
          <cell r="O182" t="str">
            <v>S</v>
          </cell>
          <cell r="P182" t="str">
            <v xml:space="preserve">Scolastica - Lunedì Martedì Mercoledì Giovedì Venerdì Sabato </v>
          </cell>
          <cell r="Q182">
            <v>200</v>
          </cell>
          <cell r="R182">
            <v>13.86</v>
          </cell>
        </row>
        <row r="183">
          <cell r="A183">
            <v>1971</v>
          </cell>
          <cell r="B183" t="str">
            <v>144</v>
          </cell>
          <cell r="C183" t="str">
            <v>C</v>
          </cell>
          <cell r="D183" t="str">
            <v>2</v>
          </cell>
          <cell r="E183" t="str">
            <v>1</v>
          </cell>
          <cell r="F183" t="str">
            <v>Via Nazionale, 14 (Paola) -&gt; Via della Liberta, 25 (Paola) -&gt; Via San Agata Soprana, 2 (Paola) -&gt; Via San Agata Soprana, 70-72 (Paola) -&gt; Via Melissa, 6 (Paola) -&gt; Contrada Linze, 1 (Fuscaldo) -&gt; Via Maggiore Alfonso Vaccari (Fuscaldo) -&gt; Via Maggiore Alfonso Vaccari, 147 (Fuscaldo)</v>
          </cell>
          <cell r="G183" t="str">
            <v>Ritorno</v>
          </cell>
          <cell r="H183" t="str">
            <v>Via Nazionale, 14</v>
          </cell>
          <cell r="I183" t="str">
            <v>Paola</v>
          </cell>
          <cell r="J183" t="str">
            <v>CS</v>
          </cell>
          <cell r="K183" t="str">
            <v>Via Maggiore Alfonso Vaccari, 147</v>
          </cell>
          <cell r="L183" t="str">
            <v>Fuscaldo</v>
          </cell>
          <cell r="M183" t="str">
            <v>CS</v>
          </cell>
          <cell r="N183">
            <v>1</v>
          </cell>
          <cell r="O183" t="str">
            <v>S</v>
          </cell>
          <cell r="P183" t="str">
            <v xml:space="preserve">Scolastica - Lunedì Martedì Mercoledì Giovedì Venerdì Sabato </v>
          </cell>
          <cell r="Q183">
            <v>200</v>
          </cell>
          <cell r="R183">
            <v>6.9119999999999999</v>
          </cell>
        </row>
        <row r="184">
          <cell r="A184">
            <v>1972</v>
          </cell>
          <cell r="B184" t="str">
            <v>144</v>
          </cell>
          <cell r="C184" t="str">
            <v>C</v>
          </cell>
          <cell r="D184" t="str">
            <v>3</v>
          </cell>
          <cell r="E184" t="str">
            <v>1</v>
          </cell>
          <cell r="F184"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v>
          </cell>
          <cell r="G184" t="str">
            <v>Ritorno</v>
          </cell>
          <cell r="H184" t="str">
            <v>Strada Statale 18 Tirrena Inferiore-Piazzale Rione Croce</v>
          </cell>
          <cell r="I184" t="str">
            <v>Paola</v>
          </cell>
          <cell r="J184" t="str">
            <v>CS</v>
          </cell>
          <cell r="K184" t="str">
            <v>Strada Provinciale 34, 81</v>
          </cell>
          <cell r="L184" t="str">
            <v>Guardia Piemontese</v>
          </cell>
          <cell r="M184" t="str">
            <v>CS</v>
          </cell>
          <cell r="N184">
            <v>1</v>
          </cell>
          <cell r="O184" t="str">
            <v>S</v>
          </cell>
          <cell r="P184" t="str">
            <v xml:space="preserve">Scolastica - Lunedì Martedì Mercoledì Giovedì Venerdì Sabato </v>
          </cell>
          <cell r="Q184">
            <v>200</v>
          </cell>
          <cell r="R184">
            <v>15.41</v>
          </cell>
        </row>
        <row r="185">
          <cell r="A185">
            <v>1973</v>
          </cell>
          <cell r="B185" t="str">
            <v>144</v>
          </cell>
          <cell r="C185" t="str">
            <v>C</v>
          </cell>
          <cell r="D185" t="str">
            <v>4</v>
          </cell>
          <cell r="E185" t="str">
            <v>1</v>
          </cell>
          <cell r="F185" t="str">
            <v>Strada Provinciale 34, 81 (Guardia Piemontese) -&gt; Strada Statale  283 (Acquappesa) -&gt; Contrada Pantana, 10 (Acquappesa) -&gt; Via Mar Tirreno (Guardia Piemontese)</v>
          </cell>
          <cell r="G185" t="str">
            <v>Ritorno</v>
          </cell>
          <cell r="H185" t="str">
            <v>Strada Provinciale 34, 81</v>
          </cell>
          <cell r="I185" t="str">
            <v>Guardia Piemontese</v>
          </cell>
          <cell r="J185" t="str">
            <v>CS</v>
          </cell>
          <cell r="K185" t="str">
            <v>Via Mar Tirreno</v>
          </cell>
          <cell r="L185" t="str">
            <v>Guardia Piemontese</v>
          </cell>
          <cell r="M185" t="str">
            <v>CS</v>
          </cell>
          <cell r="N185">
            <v>1</v>
          </cell>
          <cell r="O185" t="str">
            <v>S</v>
          </cell>
          <cell r="P185" t="str">
            <v xml:space="preserve">Scolastica - Lunedì Martedì Mercoledì Giovedì Venerdì Sabato </v>
          </cell>
          <cell r="Q185">
            <v>200</v>
          </cell>
          <cell r="R185">
            <v>9.69</v>
          </cell>
        </row>
        <row r="186">
          <cell r="A186">
            <v>1974</v>
          </cell>
          <cell r="B186" t="str">
            <v>144</v>
          </cell>
          <cell r="C186" t="str">
            <v>C</v>
          </cell>
          <cell r="D186" t="str">
            <v>1</v>
          </cell>
          <cell r="E186" t="str">
            <v>1</v>
          </cell>
          <cell r="F186" t="str">
            <v>Via Mar Tirreno (Guardia Piemontese) -&gt; Strada Statale  283 (Acquappesa) -&gt; Strada Provinciale 34, 81 (Guardia Piemontese)</v>
          </cell>
          <cell r="G186" t="str">
            <v>Andata</v>
          </cell>
          <cell r="H186" t="str">
            <v>Via Mar Tirreno</v>
          </cell>
          <cell r="I186" t="str">
            <v>Guardia Piemontese</v>
          </cell>
          <cell r="J186" t="str">
            <v>CS</v>
          </cell>
          <cell r="K186" t="str">
            <v>Strada Provinciale 34, 81</v>
          </cell>
          <cell r="L186" t="str">
            <v>Guardia Piemontese</v>
          </cell>
          <cell r="M186" t="str">
            <v>CS</v>
          </cell>
          <cell r="N186">
            <v>1</v>
          </cell>
          <cell r="O186" t="str">
            <v>S</v>
          </cell>
          <cell r="P186" t="str">
            <v xml:space="preserve">Scolastica - Lunedì Martedì Mercoledì Giovedì Venerdì Sabato </v>
          </cell>
          <cell r="Q186">
            <v>200</v>
          </cell>
          <cell r="R186">
            <v>9.0289999999999999</v>
          </cell>
        </row>
        <row r="187">
          <cell r="A187">
            <v>1975</v>
          </cell>
          <cell r="B187" t="str">
            <v>144</v>
          </cell>
          <cell r="C187" t="str">
            <v>D</v>
          </cell>
          <cell r="D187" t="str">
            <v>1</v>
          </cell>
          <cell r="E187" t="str">
            <v>1</v>
          </cell>
          <cell r="F187"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v>
          </cell>
          <cell r="G187" t="str">
            <v>Andata</v>
          </cell>
          <cell r="H187" t="str">
            <v>Via San Giuseppe, 3</v>
          </cell>
          <cell r="I187" t="str">
            <v>Cetraro</v>
          </cell>
          <cell r="J187" t="str">
            <v>CS</v>
          </cell>
          <cell r="K187" t="str">
            <v>Corso San Benedetto</v>
          </cell>
          <cell r="L187" t="str">
            <v>Cetraro</v>
          </cell>
          <cell r="M187" t="str">
            <v>CS</v>
          </cell>
          <cell r="N187">
            <v>2</v>
          </cell>
          <cell r="O187" t="str">
            <v>L</v>
          </cell>
          <cell r="P187" t="str">
            <v xml:space="preserve">Feriale - Lunedì Martedì Mercoledì Giovedì Venerdì Sabato </v>
          </cell>
          <cell r="Q187">
            <v>303</v>
          </cell>
          <cell r="R187">
            <v>11.404</v>
          </cell>
        </row>
        <row r="188">
          <cell r="A188">
            <v>1977</v>
          </cell>
          <cell r="B188" t="str">
            <v>144</v>
          </cell>
          <cell r="C188" t="str">
            <v>D</v>
          </cell>
          <cell r="D188" t="str">
            <v>1</v>
          </cell>
          <cell r="E188" t="str">
            <v>2</v>
          </cell>
          <cell r="F188" t="str">
            <v>Strada Provinciale 34, 81 (Guardia Piemontese) -&gt; Strada Statale 18 Tirrena Inferiore, 11 (Acquappesa) -&gt; Strada Statale 18 Tirrena Inferiore (Acquappesa) -&gt; Strada Statale 18 Tirrena Inferiore, 190 (Cetraro) -&gt; Strada Statale 18 Tirrena Inferiore, 25 (Cetraro)</v>
          </cell>
          <cell r="G188" t="str">
            <v>Ritorno</v>
          </cell>
          <cell r="H188" t="str">
            <v>Strada Provinciale 34, 81</v>
          </cell>
          <cell r="I188" t="str">
            <v>Guardia Piemontese</v>
          </cell>
          <cell r="J188" t="str">
            <v>CS</v>
          </cell>
          <cell r="K188" t="str">
            <v>Strada Statale 18 Tirrena Inferiore, 25</v>
          </cell>
          <cell r="L188" t="str">
            <v>Cetraro</v>
          </cell>
          <cell r="M188" t="str">
            <v>CS</v>
          </cell>
          <cell r="N188">
            <v>1</v>
          </cell>
          <cell r="O188" t="str">
            <v>L</v>
          </cell>
          <cell r="P188" t="str">
            <v xml:space="preserve">Feriale - Lunedì Martedì Mercoledì Giovedì Venerdì Sabato </v>
          </cell>
          <cell r="Q188">
            <v>303</v>
          </cell>
          <cell r="R188">
            <v>22.731000000000002</v>
          </cell>
        </row>
        <row r="189">
          <cell r="A189">
            <v>1978</v>
          </cell>
          <cell r="B189" t="str">
            <v>144</v>
          </cell>
          <cell r="C189" t="str">
            <v>D</v>
          </cell>
          <cell r="D189" t="str">
            <v>1</v>
          </cell>
          <cell r="E189" t="str">
            <v>1</v>
          </cell>
          <cell r="F189" t="str">
            <v>Corso San Benedetto (Cetraro) -&gt; Contrada Manche (Cetraro) -&gt; Località  Sinni, 105 (Cetraro) -&gt; Contrada Sinni, 46 (Cetraro) -&gt; Contrada Vurghe, 39 (Cetraro) -&gt; Contrada San Milanone, 5 (Cetraro) -&gt; Contrada San Milanone, 15 (Cetraro) -&gt; Contrada S. Pietro, 55 (Cetraro) -&gt; Contrada San Pietro, 42 (Cetraro) -&gt; Località Istrice (Cetraro) -&gt; Via San Giuseppe, 3 (Cetraro)</v>
          </cell>
          <cell r="G189" t="str">
            <v>Ritorno</v>
          </cell>
          <cell r="H189" t="str">
            <v>Corso San Benedetto</v>
          </cell>
          <cell r="I189" t="str">
            <v>Cetraro</v>
          </cell>
          <cell r="J189" t="str">
            <v>CS</v>
          </cell>
          <cell r="K189" t="str">
            <v>Via San Giuseppe, 3</v>
          </cell>
          <cell r="L189" t="str">
            <v>Cetraro</v>
          </cell>
          <cell r="M189" t="str">
            <v>CS</v>
          </cell>
          <cell r="N189">
            <v>1</v>
          </cell>
          <cell r="O189" t="str">
            <v>S</v>
          </cell>
          <cell r="P189" t="str">
            <v xml:space="preserve">Scolastica - Lunedì Martedì Mercoledì Giovedì Venerdì Sabato </v>
          </cell>
          <cell r="Q189">
            <v>200</v>
          </cell>
          <cell r="R189">
            <v>11.427</v>
          </cell>
        </row>
        <row r="190">
          <cell r="A190">
            <v>1979</v>
          </cell>
          <cell r="B190" t="str">
            <v>144</v>
          </cell>
          <cell r="C190" t="str">
            <v>E</v>
          </cell>
          <cell r="D190" t="str">
            <v>1</v>
          </cell>
          <cell r="E190" t="str">
            <v>1</v>
          </cell>
          <cell r="F190" t="str">
            <v>Via Lungo Aron, 1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90" t="str">
            <v>Andata</v>
          </cell>
          <cell r="H190" t="str">
            <v>Via Lungo Aron, 1</v>
          </cell>
          <cell r="I190" t="str">
            <v>Cetraro</v>
          </cell>
          <cell r="J190" t="str">
            <v>CS</v>
          </cell>
          <cell r="K190" t="str">
            <v>Largo Dogana, 9</v>
          </cell>
          <cell r="L190" t="str">
            <v>Paola</v>
          </cell>
          <cell r="M190" t="str">
            <v>CS</v>
          </cell>
          <cell r="N190">
            <v>1</v>
          </cell>
          <cell r="O190" t="str">
            <v>S</v>
          </cell>
          <cell r="P190" t="str">
            <v xml:space="preserve">Scolastica - Lunedì Martedì Mercoledì Giovedì Venerdì Sabato </v>
          </cell>
          <cell r="Q190">
            <v>200</v>
          </cell>
          <cell r="R190">
            <v>22.141999999999999</v>
          </cell>
        </row>
        <row r="191">
          <cell r="A191">
            <v>1980</v>
          </cell>
          <cell r="B191" t="str">
            <v>144</v>
          </cell>
          <cell r="C191" t="str">
            <v>F</v>
          </cell>
          <cell r="D191" t="str">
            <v>1</v>
          </cell>
          <cell r="E191" t="str">
            <v>1</v>
          </cell>
          <cell r="F191" t="str">
            <v>Via Nazionale, 14 (Paola) -&gt; Strada Statale 18 Tirrena Inferiore, 52 (Paola) -&gt; Strada Statale 18 Tirrena Inferiore (Fuscaldo) -&gt; Strada Statale 18 Tirrena Inferiore (Fuscaldo) -&gt; Strada Provinciale 34, 271 (Guardia Piemontese) -&gt; Strada Provinciale 34, 81 (Guardia Piemontese)</v>
          </cell>
          <cell r="G191" t="str">
            <v>Ritorno</v>
          </cell>
          <cell r="H191" t="str">
            <v>Via Nazionale, 14</v>
          </cell>
          <cell r="I191" t="str">
            <v>Paola</v>
          </cell>
          <cell r="J191" t="str">
            <v>CS</v>
          </cell>
          <cell r="K191" t="str">
            <v>Strada Provinciale 34, 81</v>
          </cell>
          <cell r="L191" t="str">
            <v>Guardia Piemontese</v>
          </cell>
          <cell r="M191" t="str">
            <v>CS</v>
          </cell>
          <cell r="N191">
            <v>1</v>
          </cell>
          <cell r="O191" t="str">
            <v>L</v>
          </cell>
          <cell r="P191" t="str">
            <v xml:space="preserve">Feriale - Lunedì Martedì Mercoledì Giovedì Venerdì Sabato </v>
          </cell>
          <cell r="Q191">
            <v>303</v>
          </cell>
          <cell r="R191">
            <v>16.696999999999999</v>
          </cell>
        </row>
        <row r="192">
          <cell r="A192">
            <v>1981</v>
          </cell>
          <cell r="B192" t="str">
            <v>144</v>
          </cell>
          <cell r="C192" t="str">
            <v>G</v>
          </cell>
          <cell r="D192" t="str">
            <v>1</v>
          </cell>
          <cell r="E192" t="str">
            <v>1</v>
          </cell>
          <cell r="F192" t="str">
            <v>Largo Dogana, 9 (Paola) -&gt; Via San Agata Soprana, 2 (Paola) -&gt; Via San Agata Soprana, 70-72 (Paola) -&gt; Via Melissa, 6 (Paola) -&gt; Contrada Linze, 1 (Fuscaldo) -&gt; Strada Statale 18 Tirrena Inferiore-Piazzale Rione Croce (Paola)</v>
          </cell>
          <cell r="G192" t="str">
            <v>Andata</v>
          </cell>
          <cell r="H192" t="str">
            <v>Largo Dogana, 9</v>
          </cell>
          <cell r="I192" t="str">
            <v>Paola</v>
          </cell>
          <cell r="J192" t="str">
            <v>CS</v>
          </cell>
          <cell r="K192" t="str">
            <v>Strada Statale 18 Tirrena Inferiore-Piazzale Rione Croce</v>
          </cell>
          <cell r="L192" t="str">
            <v>Paola</v>
          </cell>
          <cell r="M192" t="str">
            <v>CS</v>
          </cell>
          <cell r="N192">
            <v>2</v>
          </cell>
          <cell r="O192" t="str">
            <v>S</v>
          </cell>
          <cell r="P192" t="str">
            <v xml:space="preserve">Scolastica - Lunedì Martedì Mercoledì Giovedì Venerdì Sabato </v>
          </cell>
          <cell r="Q192">
            <v>200</v>
          </cell>
          <cell r="R192">
            <v>6.7729999999999997</v>
          </cell>
        </row>
        <row r="193">
          <cell r="A193">
            <v>1982</v>
          </cell>
          <cell r="B193" t="str">
            <v>144</v>
          </cell>
          <cell r="C193" t="str">
            <v>G</v>
          </cell>
          <cell r="D193" t="str">
            <v>1</v>
          </cell>
          <cell r="E193" t="str">
            <v>1</v>
          </cell>
          <cell r="F193" t="str">
            <v>Largo Dogana, 9 (Paola) -&gt; Via San Agata Soprana, 2 (Paola) -&gt; Via San Agata Soprana, 70-72 (Paola) -&gt; Via Melissa, 6 (Paola) -&gt; Contrada Linze, 1 (Fuscaldo) -&gt; Strada Statale 18 Tirrena Inferiore-Piazzale Rione Croce (Paola)</v>
          </cell>
          <cell r="G193" t="str">
            <v>Andata</v>
          </cell>
          <cell r="H193" t="str">
            <v>Largo Dogana, 9</v>
          </cell>
          <cell r="I193" t="str">
            <v>Paola</v>
          </cell>
          <cell r="J193" t="str">
            <v>CS</v>
          </cell>
          <cell r="K193" t="str">
            <v>Strada Statale 18 Tirrena Inferiore-Piazzale Rione Croce</v>
          </cell>
          <cell r="L193" t="str">
            <v>Paola</v>
          </cell>
          <cell r="M193" t="str">
            <v>CS</v>
          </cell>
          <cell r="N193">
            <v>3</v>
          </cell>
          <cell r="O193" t="str">
            <v>L</v>
          </cell>
          <cell r="P193" t="str">
            <v xml:space="preserve">Feriale - Lunedì Martedì Mercoledì Giovedì Venerdì Sabato </v>
          </cell>
          <cell r="Q193">
            <v>303</v>
          </cell>
          <cell r="R193">
            <v>6.7729999999999997</v>
          </cell>
        </row>
        <row r="194">
          <cell r="A194">
            <v>1983</v>
          </cell>
          <cell r="B194" t="str">
            <v>144</v>
          </cell>
          <cell r="C194" t="str">
            <v>G</v>
          </cell>
          <cell r="D194" t="str">
            <v>1</v>
          </cell>
          <cell r="E194" t="str">
            <v>1</v>
          </cell>
          <cell r="F194"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Strada Statale 18 Tirrena Inferiore-Piazzale Rione Croce (Paola)</v>
          </cell>
          <cell r="G194" t="str">
            <v>Ritorno</v>
          </cell>
          <cell r="H194" t="str">
            <v>Strada Statale 18 Tirrena Inferiore-Piazzale Rione Croce</v>
          </cell>
          <cell r="I194" t="str">
            <v>Paola</v>
          </cell>
          <cell r="J194" t="str">
            <v>CS</v>
          </cell>
          <cell r="K194" t="str">
            <v>Strada Statale 18 Tirrena Inferiore-Piazzale Rione Croce</v>
          </cell>
          <cell r="L194" t="str">
            <v>Paola</v>
          </cell>
          <cell r="M194" t="str">
            <v>CS</v>
          </cell>
          <cell r="N194">
            <v>2</v>
          </cell>
          <cell r="O194" t="str">
            <v>S</v>
          </cell>
          <cell r="P194" t="str">
            <v xml:space="preserve">Scolastica - Lunedì Martedì Mercoledì Giovedì Venerdì Sabato </v>
          </cell>
          <cell r="Q194">
            <v>200</v>
          </cell>
          <cell r="R194">
            <v>8.7140000000000004</v>
          </cell>
        </row>
        <row r="195">
          <cell r="A195">
            <v>1984</v>
          </cell>
          <cell r="B195" t="str">
            <v>144</v>
          </cell>
          <cell r="C195" t="str">
            <v>H</v>
          </cell>
          <cell r="D195" t="str">
            <v>1</v>
          </cell>
          <cell r="E195" t="str">
            <v>1</v>
          </cell>
          <cell r="F195" t="str">
            <v>Via Lungo Aron, 1 (Cetraro) -&gt; Piazza del Popolo, 15 (Cetraro) -&gt; Corso San Benedetto (Cetraro) -&gt; Contrada Manche (Cetraro) -&gt; Località  Sinni, 105 (Cetraro) -&gt; Contrada Sinni, 46 (Cetraro) -&gt; Contrada Vurghe, 39 (Cetraro) -&gt; Contrada San Milanone, 5 (Cetraro) -&gt; Contrada San Milanone, 15 (Cetraro) -&gt; Contrada S. Pietro, 55 (Cetraro) -&gt; Contrada San Pietro, 42 (Cetraro) -&gt; Località Istrice (Cetraro) -&gt; Via San Giuseppe, 3 (Cetraro)</v>
          </cell>
          <cell r="G195" t="str">
            <v>Ritorno</v>
          </cell>
          <cell r="H195" t="str">
            <v>Via Lungo Aron, 1</v>
          </cell>
          <cell r="I195" t="str">
            <v>Cetraro</v>
          </cell>
          <cell r="J195" t="str">
            <v>CS</v>
          </cell>
          <cell r="K195" t="str">
            <v>Via San Giuseppe, 3</v>
          </cell>
          <cell r="L195" t="str">
            <v>Cetraro</v>
          </cell>
          <cell r="M195" t="str">
            <v>CS</v>
          </cell>
          <cell r="N195">
            <v>1</v>
          </cell>
          <cell r="O195" t="str">
            <v>L</v>
          </cell>
          <cell r="P195" t="str">
            <v xml:space="preserve">Feriale - Lunedì Martedì Mercoledì Giovedì Venerdì Sabato </v>
          </cell>
          <cell r="Q195">
            <v>303</v>
          </cell>
          <cell r="R195">
            <v>14.9</v>
          </cell>
        </row>
        <row r="196">
          <cell r="A196">
            <v>1985</v>
          </cell>
          <cell r="B196" t="str">
            <v>144</v>
          </cell>
          <cell r="C196" t="str">
            <v>K</v>
          </cell>
          <cell r="D196" t="str">
            <v>1</v>
          </cell>
          <cell r="E196" t="str">
            <v>1</v>
          </cell>
          <cell r="F196" t="str">
            <v>Località  Angilla, 33 (Cetraro) -&gt; Contrada San Ianni, 16 (Cetraro) -&gt; Località  Sinni, 105 (Cetraro) -&gt; Contrada Manche (Cetraro) -&gt; Corso San Benedetto (Cetraro)</v>
          </cell>
          <cell r="G196" t="str">
            <v>Andata</v>
          </cell>
          <cell r="H196" t="str">
            <v>Località  Angilla, 33</v>
          </cell>
          <cell r="I196" t="str">
            <v>Cetraro</v>
          </cell>
          <cell r="J196" t="str">
            <v>CS</v>
          </cell>
          <cell r="K196" t="str">
            <v>Corso San Benedetto</v>
          </cell>
          <cell r="L196" t="str">
            <v>Cetraro</v>
          </cell>
          <cell r="M196" t="str">
            <v>CS</v>
          </cell>
          <cell r="N196">
            <v>1</v>
          </cell>
          <cell r="O196" t="str">
            <v>L</v>
          </cell>
          <cell r="P196" t="str">
            <v xml:space="preserve">Feriale - Lunedì Martedì Mercoledì Giovedì Venerdì Sabato </v>
          </cell>
          <cell r="Q196">
            <v>303</v>
          </cell>
          <cell r="R196">
            <v>6.3540000000000001</v>
          </cell>
        </row>
        <row r="197">
          <cell r="A197">
            <v>1986</v>
          </cell>
          <cell r="B197" t="str">
            <v>144</v>
          </cell>
          <cell r="C197" t="str">
            <v>L</v>
          </cell>
          <cell r="D197" t="str">
            <v>1</v>
          </cell>
          <cell r="E197" t="str">
            <v>1</v>
          </cell>
          <cell r="F197" t="str">
            <v>Contrada Linze, 1 (Fuscaldo) -&gt; Strada Statale 18 Tirrena Inferiore-Piazzale Rione Croce (Paola)</v>
          </cell>
          <cell r="G197" t="str">
            <v>Andata</v>
          </cell>
          <cell r="H197" t="str">
            <v>Contrada Linze, 1</v>
          </cell>
          <cell r="I197" t="str">
            <v>Fuscaldo</v>
          </cell>
          <cell r="J197" t="str">
            <v>CS</v>
          </cell>
          <cell r="K197" t="str">
            <v>Strada Statale 18 Tirrena Inferiore-Piazzale Rione Croce</v>
          </cell>
          <cell r="L197" t="str">
            <v>Paola</v>
          </cell>
          <cell r="M197" t="str">
            <v>CS</v>
          </cell>
          <cell r="N197">
            <v>1</v>
          </cell>
          <cell r="O197" t="str">
            <v>S</v>
          </cell>
          <cell r="P197" t="str">
            <v xml:space="preserve">Scolastica - Lunedì Martedì Mercoledì Giovedì Venerdì Sabato </v>
          </cell>
          <cell r="Q197">
            <v>200</v>
          </cell>
          <cell r="R197">
            <v>3.14</v>
          </cell>
        </row>
        <row r="198">
          <cell r="A198">
            <v>1987</v>
          </cell>
          <cell r="B198" t="str">
            <v>145</v>
          </cell>
          <cell r="C198" t="str">
            <v>A</v>
          </cell>
          <cell r="D198" t="str">
            <v>1</v>
          </cell>
          <cell r="E198" t="str">
            <v>1</v>
          </cell>
          <cell r="F198" t="str">
            <v>Via Vittorio Alfieri, 2 (Bonifati) -&gt; Via Galileo Galilei, 100 (Bonifati) -&gt; Bivio Bonifati/Sangineto (Sangineto)</v>
          </cell>
          <cell r="G198" t="str">
            <v>Andata</v>
          </cell>
          <cell r="H198" t="str">
            <v>Via Vittorio Alfieri, 2</v>
          </cell>
          <cell r="I198" t="str">
            <v>Bonifati</v>
          </cell>
          <cell r="J198" t="str">
            <v>CS</v>
          </cell>
          <cell r="K198" t="str">
            <v>Bivio Bonifati/Sangineto</v>
          </cell>
          <cell r="L198" t="str">
            <v>Sangineto</v>
          </cell>
          <cell r="M198" t="str">
            <v>CS</v>
          </cell>
          <cell r="N198">
            <v>1</v>
          </cell>
          <cell r="O198" t="str">
            <v>L</v>
          </cell>
          <cell r="P198" t="str">
            <v xml:space="preserve">Feriale - Lunedì Martedì Mercoledì Giovedì Venerdì Sabato </v>
          </cell>
          <cell r="Q198">
            <v>303</v>
          </cell>
          <cell r="R198">
            <v>3.2519999999999998</v>
          </cell>
        </row>
        <row r="199">
          <cell r="A199">
            <v>1988</v>
          </cell>
          <cell r="B199" t="str">
            <v>145</v>
          </cell>
          <cell r="C199" t="str">
            <v>A</v>
          </cell>
          <cell r="D199" t="str">
            <v>2</v>
          </cell>
          <cell r="E199" t="str">
            <v>1</v>
          </cell>
          <cell r="F199" t="str">
            <v>Bivio Bonifati/Sangineto (Sangineto) -&gt; Contrada S.Basile (Sangineto) -&gt; Contrada Cacciola (Sangineto)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199" t="str">
            <v>Andata</v>
          </cell>
          <cell r="H199" t="str">
            <v>Bivio Bonifati/Sangineto</v>
          </cell>
          <cell r="I199" t="str">
            <v>Sangineto</v>
          </cell>
          <cell r="J199" t="str">
            <v>CS</v>
          </cell>
          <cell r="K199" t="str">
            <v>Largo Dogana, 9</v>
          </cell>
          <cell r="L199" t="str">
            <v>Paola</v>
          </cell>
          <cell r="M199" t="str">
            <v>CS</v>
          </cell>
          <cell r="N199">
            <v>1</v>
          </cell>
          <cell r="O199" t="str">
            <v>L</v>
          </cell>
          <cell r="P199" t="str">
            <v xml:space="preserve">Feriale - Lunedì Martedì Mercoledì Giovedì Venerdì Sabato </v>
          </cell>
          <cell r="Q199">
            <v>303</v>
          </cell>
          <cell r="R199">
            <v>36.411000000000001</v>
          </cell>
        </row>
        <row r="200">
          <cell r="A200">
            <v>1989</v>
          </cell>
          <cell r="B200" t="str">
            <v>145</v>
          </cell>
          <cell r="C200" t="str">
            <v>A</v>
          </cell>
          <cell r="D200" t="str">
            <v>3</v>
          </cell>
          <cell r="E200" t="str">
            <v>1</v>
          </cell>
          <cell r="F200"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0" t="str">
            <v>Andata</v>
          </cell>
          <cell r="H200" t="str">
            <v>Via Vittorio Alfieri, 2</v>
          </cell>
          <cell r="I200" t="str">
            <v>Bonifati</v>
          </cell>
          <cell r="J200" t="str">
            <v>CS</v>
          </cell>
          <cell r="K200" t="str">
            <v>Strada Provinciale 34, 81</v>
          </cell>
          <cell r="L200" t="str">
            <v>Guardia Piemontese</v>
          </cell>
          <cell r="M200" t="str">
            <v>CS</v>
          </cell>
          <cell r="N200">
            <v>1</v>
          </cell>
          <cell r="O200" t="str">
            <v>S</v>
          </cell>
          <cell r="P200" t="str">
            <v xml:space="preserve">Scolastica - Lunedì Martedì Mercoledì Giovedì Venerdì Sabato </v>
          </cell>
          <cell r="Q200">
            <v>200</v>
          </cell>
          <cell r="R200">
            <v>25.509</v>
          </cell>
        </row>
        <row r="201">
          <cell r="A201">
            <v>1990</v>
          </cell>
          <cell r="B201" t="str">
            <v>145</v>
          </cell>
          <cell r="C201" t="str">
            <v>A</v>
          </cell>
          <cell r="D201" t="str">
            <v>1</v>
          </cell>
          <cell r="E201" t="str">
            <v>1</v>
          </cell>
          <cell r="F201" t="str">
            <v>Strada Statale 18 Tirrena Inferiore, 55 (Sangineto) -&gt; Strada Statale 18 Tirrena Inferiore, 79 (Bonifati) -&gt; Strada Statale 18 Tirrena Inferiore, 79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1" t="str">
            <v>Andata</v>
          </cell>
          <cell r="H201" t="str">
            <v>Strada Statale 18 Tirrena Inferiore, 55</v>
          </cell>
          <cell r="I201" t="str">
            <v>Sangineto</v>
          </cell>
          <cell r="J201" t="str">
            <v>CS</v>
          </cell>
          <cell r="K201" t="str">
            <v>Strada Provinciale 34, 81</v>
          </cell>
          <cell r="L201" t="str">
            <v>Guardia Piemontese</v>
          </cell>
          <cell r="M201" t="str">
            <v>CS</v>
          </cell>
          <cell r="N201">
            <v>1</v>
          </cell>
          <cell r="O201" t="str">
            <v>S</v>
          </cell>
          <cell r="P201" t="str">
            <v xml:space="preserve">Scolastica - Lunedì Martedì Mercoledì Giovedì Venerdì Sabato </v>
          </cell>
          <cell r="Q201">
            <v>200</v>
          </cell>
          <cell r="R201">
            <v>18.818000000000001</v>
          </cell>
        </row>
        <row r="202">
          <cell r="A202">
            <v>1991</v>
          </cell>
          <cell r="B202" t="str">
            <v>145</v>
          </cell>
          <cell r="C202" t="str">
            <v>A</v>
          </cell>
          <cell r="D202" t="str">
            <v>2</v>
          </cell>
          <cell r="E202" t="str">
            <v>2</v>
          </cell>
          <cell r="F202"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Via Nazionale, 114 (Bonifati) -&gt; Via Nazionale, 44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02" t="str">
            <v>Andata</v>
          </cell>
          <cell r="H202" t="str">
            <v>Via Vittorio Alfieri, 2</v>
          </cell>
          <cell r="I202" t="str">
            <v>Bonifati</v>
          </cell>
          <cell r="J202" t="str">
            <v>CS</v>
          </cell>
          <cell r="K202" t="str">
            <v>Strada Provinciale 34, 81</v>
          </cell>
          <cell r="L202" t="str">
            <v>Guardia Piemontese</v>
          </cell>
          <cell r="M202" t="str">
            <v>CS</v>
          </cell>
          <cell r="N202">
            <v>1</v>
          </cell>
          <cell r="O202" t="str">
            <v>S</v>
          </cell>
          <cell r="P202" t="str">
            <v xml:space="preserve">Scolastica - Lunedì Martedì Mercoledì Giovedì Venerdì Sabato </v>
          </cell>
          <cell r="Q202">
            <v>200</v>
          </cell>
          <cell r="R202">
            <v>39.948</v>
          </cell>
        </row>
        <row r="203">
          <cell r="A203">
            <v>1992</v>
          </cell>
          <cell r="B203" t="str">
            <v>145</v>
          </cell>
          <cell r="C203" t="str">
            <v>A</v>
          </cell>
          <cell r="D203" t="str">
            <v>1</v>
          </cell>
          <cell r="E203" t="str">
            <v>2</v>
          </cell>
          <cell r="F203"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203" t="str">
            <v>Ritorno</v>
          </cell>
          <cell r="H203" t="str">
            <v>Strada Statale 18 Tirrena Inferiore-Piazzale Rione Croce</v>
          </cell>
          <cell r="I203" t="str">
            <v>Paola</v>
          </cell>
          <cell r="J203" t="str">
            <v>CS</v>
          </cell>
          <cell r="K203" t="str">
            <v>Via Vittorio Alfieri, 2</v>
          </cell>
          <cell r="L203" t="str">
            <v>Bonifati</v>
          </cell>
          <cell r="M203" t="str">
            <v>CS</v>
          </cell>
          <cell r="N203">
            <v>1</v>
          </cell>
          <cell r="O203" t="str">
            <v>S</v>
          </cell>
          <cell r="P203" t="str">
            <v xml:space="preserve">Scolastica - Lunedì Martedì Mercoledì Giovedì Venerdì Sabato </v>
          </cell>
          <cell r="Q203">
            <v>200</v>
          </cell>
          <cell r="R203">
            <v>43.838999999999999</v>
          </cell>
        </row>
        <row r="204">
          <cell r="A204">
            <v>1993</v>
          </cell>
          <cell r="B204" t="str">
            <v>145</v>
          </cell>
          <cell r="C204" t="str">
            <v>A</v>
          </cell>
          <cell r="D204" t="str">
            <v>1</v>
          </cell>
          <cell r="E204" t="str">
            <v>1</v>
          </cell>
          <cell r="F204" t="str">
            <v>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v>
          </cell>
          <cell r="G204" t="str">
            <v>Ritorno</v>
          </cell>
          <cell r="H204" t="str">
            <v>Via Nazionale, 14</v>
          </cell>
          <cell r="I204" t="str">
            <v>Paola</v>
          </cell>
          <cell r="J204" t="str">
            <v>CS</v>
          </cell>
          <cell r="K204" t="str">
            <v>Contrada S.Basile</v>
          </cell>
          <cell r="L204" t="str">
            <v>Sangineto</v>
          </cell>
          <cell r="M204" t="str">
            <v>CS</v>
          </cell>
          <cell r="N204">
            <v>1</v>
          </cell>
          <cell r="O204" t="str">
            <v>L</v>
          </cell>
          <cell r="P204" t="str">
            <v xml:space="preserve">Feriale - Lunedì Martedì Mercoledì Giovedì Venerdì Sabato </v>
          </cell>
          <cell r="Q204">
            <v>303</v>
          </cell>
          <cell r="R204">
            <v>36.502000000000002</v>
          </cell>
        </row>
        <row r="205">
          <cell r="A205">
            <v>1994</v>
          </cell>
          <cell r="B205" t="str">
            <v>145</v>
          </cell>
          <cell r="C205" t="str">
            <v>A</v>
          </cell>
          <cell r="D205" t="str">
            <v>2</v>
          </cell>
          <cell r="E205" t="str">
            <v>1</v>
          </cell>
          <cell r="F205" t="str">
            <v>Contrada S.Basile (Sangineto) -&gt; Bivio Bonifati/Sangineto (Sangineto) -&gt; Località Crocicella (Bonifati) -&gt; Via Roma, 25 (Bonifati) -&gt; Via Vittorio Alfieri, 2 (Bonifati)</v>
          </cell>
          <cell r="G205" t="str">
            <v>Ritorno</v>
          </cell>
          <cell r="H205" t="str">
            <v>Contrada S.Basile</v>
          </cell>
          <cell r="I205" t="str">
            <v>Sangineto</v>
          </cell>
          <cell r="J205" t="str">
            <v>CS</v>
          </cell>
          <cell r="K205" t="str">
            <v>Via Vittorio Alfieri, 2</v>
          </cell>
          <cell r="L205" t="str">
            <v>Bonifati</v>
          </cell>
          <cell r="M205" t="str">
            <v>CS</v>
          </cell>
          <cell r="N205">
            <v>1</v>
          </cell>
          <cell r="O205" t="str">
            <v>L</v>
          </cell>
          <cell r="P205" t="str">
            <v xml:space="preserve">Feriale - Lunedì Martedì Mercoledì Giovedì Venerdì Sabato </v>
          </cell>
          <cell r="Q205">
            <v>303</v>
          </cell>
          <cell r="R205">
            <v>6.0670000000000002</v>
          </cell>
        </row>
        <row r="206">
          <cell r="A206">
            <v>1995</v>
          </cell>
          <cell r="B206" t="str">
            <v>145</v>
          </cell>
          <cell r="C206" t="str">
            <v>A</v>
          </cell>
          <cell r="D206" t="str">
            <v>3</v>
          </cell>
          <cell r="E206" t="str">
            <v>1</v>
          </cell>
          <cell r="F206" t="str">
            <v>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206" t="str">
            <v>Ritorno</v>
          </cell>
          <cell r="H206" t="str">
            <v>Strada Provinciale 34, 81</v>
          </cell>
          <cell r="I206" t="str">
            <v>Guardia Piemontese</v>
          </cell>
          <cell r="J206" t="str">
            <v>CS</v>
          </cell>
          <cell r="K206" t="str">
            <v>Via Vittorio Alfieri, 2</v>
          </cell>
          <cell r="L206" t="str">
            <v>Bonifati</v>
          </cell>
          <cell r="M206" t="str">
            <v>CS</v>
          </cell>
          <cell r="N206">
            <v>1</v>
          </cell>
          <cell r="O206" t="str">
            <v>L</v>
          </cell>
          <cell r="P206" t="str">
            <v xml:space="preserve">Feriale - Lunedì Martedì Mercoledì Giovedì Venerdì Sabato </v>
          </cell>
          <cell r="Q206">
            <v>303</v>
          </cell>
          <cell r="R206">
            <v>26.79</v>
          </cell>
        </row>
        <row r="207">
          <cell r="A207">
            <v>1996</v>
          </cell>
          <cell r="B207" t="str">
            <v>145</v>
          </cell>
          <cell r="C207" t="str">
            <v>B</v>
          </cell>
          <cell r="D207" t="str">
            <v>1</v>
          </cell>
          <cell r="E207" t="str">
            <v>1</v>
          </cell>
          <cell r="F207" t="str">
            <v>Strada Statale 18 Tirrena Inferiore, 25 (Cetraro) -&gt; Strada Statale 18 Tirrena Inferiore (Cetraro) -&gt; Strada Statale 18 Tirrena Inferiore (Cetraro) -&gt; Strada Statale 18 Tirrena Inferiore, 34 (Bonifati) -&gt; Strada Statale 18 Tirrena Inferiore, 26 (Bonifati) -&gt; Strada Statale 18 Tirrena Inferiore, 79 (Bonifati) -&gt; Strada Statale 18 Tirrena Inferiore, 55 (Sangineto) -&gt; Strada Statale 18 Tirrena Inferiore, 55 (Sangineto)</v>
          </cell>
          <cell r="G207" t="str">
            <v>Ritorno</v>
          </cell>
          <cell r="H207" t="str">
            <v>Strada Statale 18 Tirrena Inferiore, 25</v>
          </cell>
          <cell r="I207" t="str">
            <v>Cetraro</v>
          </cell>
          <cell r="J207" t="str">
            <v>CS</v>
          </cell>
          <cell r="K207" t="str">
            <v>Strada Statale 18 Tirrena Inferiore, 55</v>
          </cell>
          <cell r="L207" t="str">
            <v>Sangineto</v>
          </cell>
          <cell r="M207" t="str">
            <v>CS</v>
          </cell>
          <cell r="N207">
            <v>1</v>
          </cell>
          <cell r="O207" t="str">
            <v>S</v>
          </cell>
          <cell r="P207" t="str">
            <v xml:space="preserve">Scolastica - Lunedì Martedì Mercoledì Giovedì Venerdì Sabato </v>
          </cell>
          <cell r="Q207">
            <v>200</v>
          </cell>
          <cell r="R207">
            <v>11.599</v>
          </cell>
        </row>
        <row r="208">
          <cell r="A208">
            <v>1997</v>
          </cell>
          <cell r="B208" t="str">
            <v>145</v>
          </cell>
          <cell r="C208" t="str">
            <v>B</v>
          </cell>
          <cell r="D208" t="str">
            <v>1</v>
          </cell>
          <cell r="E208" t="str">
            <v>1</v>
          </cell>
          <cell r="F208" t="str">
            <v>Via Maggiore Alfonso Vaccari, 147 (Fuscaldo) -&gt; Via Fuscaldo, 1 (Fuscaldo) -&gt; Via Fuscaldo (Fuscaldo) -&gt; Strada Statale 18 Tirrena Inferiore-Piazzale Rione Croce (Paola) -&gt; Via Nazionale, 176 (Paola) -&gt; Via Nazionale, 93-129 (Paola) -&gt; Via Nazionale, 14 (Paola)</v>
          </cell>
          <cell r="G208" t="str">
            <v>Andata</v>
          </cell>
          <cell r="H208" t="str">
            <v>Via Maggiore Alfonso Vaccari, 147</v>
          </cell>
          <cell r="I208" t="str">
            <v>Fuscaldo</v>
          </cell>
          <cell r="J208" t="str">
            <v>CS</v>
          </cell>
          <cell r="K208" t="str">
            <v>Via Nazionale, 14</v>
          </cell>
          <cell r="L208" t="str">
            <v>Paola</v>
          </cell>
          <cell r="M208" t="str">
            <v>CS</v>
          </cell>
          <cell r="N208">
            <v>1</v>
          </cell>
          <cell r="O208" t="str">
            <v>L</v>
          </cell>
          <cell r="P208" t="str">
            <v xml:space="preserve">Feriale - Lunedì Martedì Mercoledì Giovedì Venerdì Sabato </v>
          </cell>
          <cell r="Q208">
            <v>303</v>
          </cell>
          <cell r="R208">
            <v>7.8570000000000002</v>
          </cell>
        </row>
        <row r="209">
          <cell r="A209">
            <v>1998</v>
          </cell>
          <cell r="B209" t="str">
            <v>145</v>
          </cell>
          <cell r="C209" t="str">
            <v>C</v>
          </cell>
          <cell r="D209" t="str">
            <v>1</v>
          </cell>
          <cell r="E209" t="str">
            <v>1</v>
          </cell>
          <cell r="F209" t="str">
            <v>Largo Dogana, 9 (Paola) -&gt; Via San Agata Soprana, 2 (Paola) -&gt; Via San Agata Soprana, 70-72 (Paola) -&gt; Via Melissa, 6 (Paola) -&gt; Contrada Linze, 1 (Fuscaldo) -&gt; Strada Statale 18 Tirrena Inferiore-Piazzale Rione Croce (Paola) -&gt; Via Nazionale, 176 (Paola) -&gt; Via Nazionale, 93-129 (Paola) -&gt; Via Nazionale, 14 (Paola)</v>
          </cell>
          <cell r="G209" t="str">
            <v>Andata</v>
          </cell>
          <cell r="H209" t="str">
            <v>Largo Dogana, 9</v>
          </cell>
          <cell r="I209" t="str">
            <v>Paola</v>
          </cell>
          <cell r="J209" t="str">
            <v>CS</v>
          </cell>
          <cell r="K209" t="str">
            <v>Via Nazionale, 14</v>
          </cell>
          <cell r="L209" t="str">
            <v>Paola</v>
          </cell>
          <cell r="M209" t="str">
            <v>CS</v>
          </cell>
          <cell r="N209">
            <v>1</v>
          </cell>
          <cell r="O209" t="str">
            <v>L</v>
          </cell>
          <cell r="P209" t="str">
            <v xml:space="preserve">Feriale - Lunedì Martedì Mercoledì Giovedì Venerdì Sabato </v>
          </cell>
          <cell r="Q209">
            <v>303</v>
          </cell>
          <cell r="R209">
            <v>8.0960000000000001</v>
          </cell>
        </row>
        <row r="210">
          <cell r="A210">
            <v>1999</v>
          </cell>
          <cell r="B210" t="str">
            <v>146</v>
          </cell>
          <cell r="C210" t="str">
            <v>A</v>
          </cell>
          <cell r="D210" t="str">
            <v>1</v>
          </cell>
          <cell r="E210" t="str">
            <v>1</v>
          </cell>
          <cell r="F210"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 -&gt; Via degli Aragonesi, 5 (Belvedere Marittimo) -&gt; Piazza Amellino, 14 (Belvedere Marittimo) -&gt; Via Giustino Fortunato, 44 (Belvedere Marittimo) -&gt; Via Giustino Fortunato, 220 (Belvedere Marittimo) -&gt; Strada Statale 18 Tirrena Inferiore (Belvedere Marittimo) -&gt; Strada Statale 18 Tirrena Inferiore (Diamante) -&gt; Via Panoramica, 79 (Diamante)</v>
          </cell>
          <cell r="G210" t="str">
            <v>Andata</v>
          </cell>
          <cell r="H210" t="str">
            <v>Via I Maggio, 44</v>
          </cell>
          <cell r="I210" t="str">
            <v>Sangineto</v>
          </cell>
          <cell r="J210" t="str">
            <v>CS</v>
          </cell>
          <cell r="K210" t="str">
            <v>Via Panoramica, 79</v>
          </cell>
          <cell r="L210" t="str">
            <v>Diamante</v>
          </cell>
          <cell r="M210" t="str">
            <v>CS</v>
          </cell>
          <cell r="N210">
            <v>1</v>
          </cell>
          <cell r="O210" t="str">
            <v>S</v>
          </cell>
          <cell r="P210" t="str">
            <v xml:space="preserve">Scolastica - Lunedì Martedì Mercoledì Giovedì Venerdì Sabato </v>
          </cell>
          <cell r="Q210">
            <v>200</v>
          </cell>
          <cell r="R210">
            <v>26.952999999999999</v>
          </cell>
        </row>
        <row r="211">
          <cell r="A211">
            <v>2000</v>
          </cell>
          <cell r="B211" t="str">
            <v>146</v>
          </cell>
          <cell r="C211" t="str">
            <v>A</v>
          </cell>
          <cell r="D211" t="str">
            <v>2</v>
          </cell>
          <cell r="E211" t="str">
            <v>1</v>
          </cell>
          <cell r="F211" t="str">
            <v>Strada Statale 18 Tirrena Inferiore (Belvedere Marittimo) -&gt; Strada Statale 18 Tirrena Inferiore (Diamante) -&gt; Via Panoramica, 79 (Diamante)</v>
          </cell>
          <cell r="G211" t="str">
            <v>Andata</v>
          </cell>
          <cell r="H211" t="str">
            <v>Strada Statale 18 Tirrena Inferiore</v>
          </cell>
          <cell r="I211" t="str">
            <v>Belvedere Marittimo</v>
          </cell>
          <cell r="J211" t="str">
            <v>CS</v>
          </cell>
          <cell r="K211" t="str">
            <v>Via Panoramica, 79</v>
          </cell>
          <cell r="L211" t="str">
            <v>Diamante</v>
          </cell>
          <cell r="M211" t="str">
            <v>CS</v>
          </cell>
          <cell r="N211">
            <v>1</v>
          </cell>
          <cell r="O211" t="str">
            <v>S</v>
          </cell>
          <cell r="P211" t="str">
            <v xml:space="preserve">Scolastica - Lunedì Martedì Mercoledì Giovedì Venerdì Sabato </v>
          </cell>
          <cell r="Q211">
            <v>200</v>
          </cell>
          <cell r="R211">
            <v>11.574999999999999</v>
          </cell>
        </row>
        <row r="212">
          <cell r="A212">
            <v>2001</v>
          </cell>
          <cell r="B212" t="str">
            <v>146</v>
          </cell>
          <cell r="C212" t="str">
            <v>A</v>
          </cell>
          <cell r="D212" t="str">
            <v>3</v>
          </cell>
          <cell r="E212" t="str">
            <v>1</v>
          </cell>
          <cell r="F212"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Strada Statale 18 Tirrena Inferiore (Diamante) -&gt; Via Panoramica, 79 (Diamante)</v>
          </cell>
          <cell r="G212" t="str">
            <v>Andata</v>
          </cell>
          <cell r="H212" t="str">
            <v>Via I Maggio, 44</v>
          </cell>
          <cell r="I212" t="str">
            <v>Sangineto</v>
          </cell>
          <cell r="J212" t="str">
            <v>CS</v>
          </cell>
          <cell r="K212" t="str">
            <v>Via Panoramica, 79</v>
          </cell>
          <cell r="L212" t="str">
            <v>Diamante</v>
          </cell>
          <cell r="M212" t="str">
            <v>CS</v>
          </cell>
          <cell r="N212">
            <v>1</v>
          </cell>
          <cell r="O212" t="str">
            <v>S</v>
          </cell>
          <cell r="P212" t="str">
            <v xml:space="preserve">Scolastica - Lunedì Martedì Mercoledì Giovedì Venerdì Sabato </v>
          </cell>
          <cell r="Q212">
            <v>200</v>
          </cell>
          <cell r="R212">
            <v>19.38</v>
          </cell>
        </row>
        <row r="213">
          <cell r="A213">
            <v>2002</v>
          </cell>
          <cell r="B213" t="str">
            <v>146</v>
          </cell>
          <cell r="C213" t="str">
            <v>A</v>
          </cell>
          <cell r="D213" t="str">
            <v>1</v>
          </cell>
          <cell r="E213" t="str">
            <v>1</v>
          </cell>
          <cell r="F213"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v>
          </cell>
          <cell r="G213" t="str">
            <v>Andata</v>
          </cell>
          <cell r="H213" t="str">
            <v>Via I Maggio, 44</v>
          </cell>
          <cell r="I213" t="str">
            <v>Sangineto</v>
          </cell>
          <cell r="J213" t="str">
            <v>CS</v>
          </cell>
          <cell r="K213" t="str">
            <v>Via degli Aragonesi, 63</v>
          </cell>
          <cell r="L213" t="str">
            <v>Belvedere Marittimo</v>
          </cell>
          <cell r="M213" t="str">
            <v>CS</v>
          </cell>
          <cell r="N213">
            <v>1</v>
          </cell>
          <cell r="O213" t="str">
            <v>L</v>
          </cell>
          <cell r="P213" t="str">
            <v xml:space="preserve">Feriale - Lunedì Martedì Mercoledì Giovedì Venerdì Sabato </v>
          </cell>
          <cell r="Q213">
            <v>303</v>
          </cell>
          <cell r="R213">
            <v>10.282</v>
          </cell>
        </row>
        <row r="214">
          <cell r="A214">
            <v>2003</v>
          </cell>
          <cell r="B214" t="str">
            <v>146</v>
          </cell>
          <cell r="C214" t="str">
            <v>A</v>
          </cell>
          <cell r="D214" t="str">
            <v>2</v>
          </cell>
          <cell r="E214" t="str">
            <v>1</v>
          </cell>
          <cell r="F214" t="str">
            <v>Via Giacomo Matteotti, 101 (Sangineto) -&gt; Contrada Bromboli (Sangineto) -&gt; Bivio Bonifati/Sangineto (Sangineto)</v>
          </cell>
          <cell r="G214" t="str">
            <v>Andata</v>
          </cell>
          <cell r="H214" t="str">
            <v>Via Giacomo Matteotti, 101</v>
          </cell>
          <cell r="I214" t="str">
            <v>Sangineto</v>
          </cell>
          <cell r="J214" t="str">
            <v>CS</v>
          </cell>
          <cell r="K214" t="str">
            <v>Bivio Bonifati/Sangineto</v>
          </cell>
          <cell r="L214" t="str">
            <v>Sangineto</v>
          </cell>
          <cell r="M214" t="str">
            <v>CS</v>
          </cell>
          <cell r="N214">
            <v>1</v>
          </cell>
          <cell r="O214" t="str">
            <v>L</v>
          </cell>
          <cell r="P214" t="str">
            <v xml:space="preserve">Feriale - Lunedì Martedì Mercoledì Giovedì Venerdì Sabato </v>
          </cell>
          <cell r="Q214">
            <v>303</v>
          </cell>
          <cell r="R214">
            <v>1.581</v>
          </cell>
        </row>
        <row r="215">
          <cell r="A215">
            <v>2004</v>
          </cell>
          <cell r="B215" t="str">
            <v>146</v>
          </cell>
          <cell r="C215" t="str">
            <v>A</v>
          </cell>
          <cell r="D215" t="str">
            <v>1</v>
          </cell>
          <cell r="E215" t="str">
            <v>1</v>
          </cell>
          <cell r="F215" t="str">
            <v>Piazza Amellino, 14 (Belvedere Marittimo) -&gt; Via degli Aragonesi, 5 (Belvedere Marittimo) -&gt; Via degli Aragonesi, 63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15" t="str">
            <v>Ritorno</v>
          </cell>
          <cell r="H215" t="str">
            <v>Piazza Amellino, 14</v>
          </cell>
          <cell r="I215" t="str">
            <v>Belvedere Marittimo</v>
          </cell>
          <cell r="J215" t="str">
            <v>CS</v>
          </cell>
          <cell r="K215" t="str">
            <v>Via I Maggio, 44</v>
          </cell>
          <cell r="L215" t="str">
            <v>Sangineto</v>
          </cell>
          <cell r="M215" t="str">
            <v>CS</v>
          </cell>
          <cell r="N215">
            <v>1</v>
          </cell>
          <cell r="O215" t="str">
            <v>L</v>
          </cell>
          <cell r="P215" t="str">
            <v xml:space="preserve">Feriale - Lunedì Martedì Mercoledì Giovedì Venerdì Sabato </v>
          </cell>
          <cell r="Q215">
            <v>303</v>
          </cell>
          <cell r="R215">
            <v>12.53</v>
          </cell>
        </row>
        <row r="216">
          <cell r="A216">
            <v>2005</v>
          </cell>
          <cell r="B216" t="str">
            <v>146</v>
          </cell>
          <cell r="C216" t="str">
            <v>A</v>
          </cell>
          <cell r="D216" t="str">
            <v>2</v>
          </cell>
          <cell r="E216" t="str">
            <v>1</v>
          </cell>
          <cell r="F216" t="str">
            <v>Via degli Aragonesi, 63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16" t="str">
            <v>Ritorno</v>
          </cell>
          <cell r="H216" t="str">
            <v>Via degli Aragonesi, 63</v>
          </cell>
          <cell r="I216" t="str">
            <v>Belvedere Marittimo</v>
          </cell>
          <cell r="J216" t="str">
            <v>CS</v>
          </cell>
          <cell r="K216" t="str">
            <v>Via I Maggio, 44</v>
          </cell>
          <cell r="L216" t="str">
            <v>Sangineto</v>
          </cell>
          <cell r="M216" t="str">
            <v>CS</v>
          </cell>
          <cell r="N216">
            <v>1</v>
          </cell>
          <cell r="O216" t="str">
            <v>L</v>
          </cell>
          <cell r="P216" t="str">
            <v xml:space="preserve">Feriale - Lunedì Martedì Mercoledì Giovedì Venerdì Sabato </v>
          </cell>
          <cell r="Q216">
            <v>303</v>
          </cell>
          <cell r="R216">
            <v>10.798999999999999</v>
          </cell>
        </row>
        <row r="217">
          <cell r="A217">
            <v>2006</v>
          </cell>
          <cell r="B217" t="str">
            <v>146</v>
          </cell>
          <cell r="C217" t="str">
            <v>A</v>
          </cell>
          <cell r="D217" t="str">
            <v>3</v>
          </cell>
          <cell r="E217" t="str">
            <v>1</v>
          </cell>
          <cell r="F217" t="str">
            <v>Bivio Bonifati/Sangineto (Sangineto) -&gt; Contrada Bromboli (Sangineto) -&gt; Via Giacomo Matteotti, 101 (Sangineto)</v>
          </cell>
          <cell r="G217" t="str">
            <v>Ritorno</v>
          </cell>
          <cell r="H217" t="str">
            <v>Bivio Bonifati/Sangineto</v>
          </cell>
          <cell r="I217" t="str">
            <v>Sangineto</v>
          </cell>
          <cell r="J217" t="str">
            <v>CS</v>
          </cell>
          <cell r="K217" t="str">
            <v>Via Giacomo Matteotti, 101</v>
          </cell>
          <cell r="L217" t="str">
            <v>Sangineto</v>
          </cell>
          <cell r="M217" t="str">
            <v>CS</v>
          </cell>
          <cell r="N217">
            <v>1</v>
          </cell>
          <cell r="O217" t="str">
            <v>L</v>
          </cell>
          <cell r="P217" t="str">
            <v xml:space="preserve">Feriale - Lunedì Martedì Mercoledì Giovedì Venerdì Sabato </v>
          </cell>
          <cell r="Q217">
            <v>303</v>
          </cell>
          <cell r="R217">
            <v>1.56</v>
          </cell>
        </row>
        <row r="218">
          <cell r="A218">
            <v>2007</v>
          </cell>
          <cell r="B218" t="str">
            <v>146</v>
          </cell>
          <cell r="C218" t="str">
            <v>A</v>
          </cell>
          <cell r="D218" t="str">
            <v>1</v>
          </cell>
          <cell r="E218" t="str">
            <v>1</v>
          </cell>
          <cell r="F218" t="str">
            <v>Piazza Amellino, 14 (Belvedere Marittimo) -&gt; Via degli Aragonesi, 5 (Belvedere Marittimo) -&gt; Via degli Aragonesi, 63 (Belvedere Marittimo) -&gt; Strada Statale 18 Tirrena Inferiore (Belvedere Marittimo)</v>
          </cell>
          <cell r="G218" t="str">
            <v>Ritorno</v>
          </cell>
          <cell r="H218" t="str">
            <v>Piazza Amellino, 14</v>
          </cell>
          <cell r="I218" t="str">
            <v>Belvedere Marittimo</v>
          </cell>
          <cell r="J218" t="str">
            <v>CS</v>
          </cell>
          <cell r="K218" t="str">
            <v>Strada Statale 18 Tirrena Inferiore</v>
          </cell>
          <cell r="L218" t="str">
            <v>Belvedere Marittimo</v>
          </cell>
          <cell r="M218" t="str">
            <v>CS</v>
          </cell>
          <cell r="N218">
            <v>1</v>
          </cell>
          <cell r="O218" t="str">
            <v>S</v>
          </cell>
          <cell r="P218" t="str">
            <v xml:space="preserve">Scolastica - Lunedì Martedì Mercoledì Giovedì Venerdì Sabato </v>
          </cell>
          <cell r="Q218">
            <v>200</v>
          </cell>
          <cell r="R218">
            <v>4.2960000000000003</v>
          </cell>
        </row>
        <row r="219">
          <cell r="A219">
            <v>2008</v>
          </cell>
          <cell r="B219" t="str">
            <v>146</v>
          </cell>
          <cell r="C219" t="str">
            <v>A</v>
          </cell>
          <cell r="D219" t="str">
            <v>2</v>
          </cell>
          <cell r="E219" t="str">
            <v>1</v>
          </cell>
          <cell r="F219" t="str">
            <v>Strada Statale 18 Tirrena Inferiore (Belvedere Marittimo) -&gt; Strada Statale 18 Tirrena Inferiore, 55 (Sangineto) -&gt; Contrada Cacciola (Sangineto) -&gt; Contrada S.Basile (Sangineto) -&gt; Bivio Bonifati/Sangineto (Sangineto) -&gt; Località Crocicella (Bonifati) -&gt; Via Roma, 25 (Bonifati) -&gt; Via Vittorio Alfieri, 2 (Bonifati)</v>
          </cell>
          <cell r="G219" t="str">
            <v>Ritorno</v>
          </cell>
          <cell r="H219" t="str">
            <v>Strada Statale 18 Tirrena Inferiore</v>
          </cell>
          <cell r="I219" t="str">
            <v>Belvedere Marittimo</v>
          </cell>
          <cell r="J219" t="str">
            <v>CS</v>
          </cell>
          <cell r="K219" t="str">
            <v>Via Vittorio Alfieri, 2</v>
          </cell>
          <cell r="L219" t="str">
            <v>Bonifati</v>
          </cell>
          <cell r="M219" t="str">
            <v>CS</v>
          </cell>
          <cell r="N219">
            <v>1</v>
          </cell>
          <cell r="O219" t="str">
            <v>S</v>
          </cell>
          <cell r="P219" t="str">
            <v xml:space="preserve">Scolastica - Lunedì Martedì Mercoledì Giovedì Venerdì Sabato </v>
          </cell>
          <cell r="Q219">
            <v>200</v>
          </cell>
          <cell r="R219">
            <v>10.6</v>
          </cell>
        </row>
        <row r="220">
          <cell r="A220">
            <v>2009</v>
          </cell>
          <cell r="B220" t="str">
            <v>146</v>
          </cell>
          <cell r="C220" t="str">
            <v>B</v>
          </cell>
          <cell r="D220" t="str">
            <v>1</v>
          </cell>
          <cell r="E220" t="str">
            <v>1</v>
          </cell>
          <cell r="F220" t="str">
            <v>Via Panoramica, 79 (Diamante) -&gt; Via Antonello da Messina, 16 (Diamante) -&gt; Via Giustino Fortunato, 220 (Belvedere Marittimo) -&gt; Via Giustino Fortunato, 44 (Belvedere Marittimo) -&gt; Strada Statale 18 Tirrena Inferiore (Belvedere Marittimo) -&gt; Strada Statale 18 Tirrena Inferiore, 55 (Sangineto) -&gt; Contrada Cacciola (Sangineto) -&gt; Contrada S.Basile (Sangineto) -&gt; Bivio Bonifati/Sangineto (Sangineto) -&gt; Contrada Bromboli (Sangineto) -&gt; Via Giacomo Matteotti, 101 (Sangineto) -&gt; Via Giacomo Matteotti, 89 (Sangineto) -&gt; Via Giacomo Matteotti, 116 (Sangineto) -&gt; Via I Maggio, 44 (Sangineto)</v>
          </cell>
          <cell r="G220" t="str">
            <v>Ritorno</v>
          </cell>
          <cell r="H220" t="str">
            <v>Via Panoramica, 79</v>
          </cell>
          <cell r="I220" t="str">
            <v>Diamante</v>
          </cell>
          <cell r="J220" t="str">
            <v>CS</v>
          </cell>
          <cell r="K220" t="str">
            <v>Via I Maggio, 44</v>
          </cell>
          <cell r="L220" t="str">
            <v>Sangineto</v>
          </cell>
          <cell r="M220" t="str">
            <v>CS</v>
          </cell>
          <cell r="N220">
            <v>1</v>
          </cell>
          <cell r="O220" t="str">
            <v>S</v>
          </cell>
          <cell r="P220" t="str">
            <v xml:space="preserve">Scolastica - Lunedì Martedì Mercoledì Giovedì Venerdì Sabato </v>
          </cell>
          <cell r="Q220">
            <v>200</v>
          </cell>
          <cell r="R220">
            <v>20.388000000000002</v>
          </cell>
        </row>
        <row r="221">
          <cell r="A221">
            <v>2010</v>
          </cell>
          <cell r="B221" t="str">
            <v>146</v>
          </cell>
          <cell r="C221" t="str">
            <v>B</v>
          </cell>
          <cell r="D221" t="str">
            <v>1</v>
          </cell>
          <cell r="E221" t="str">
            <v>1</v>
          </cell>
          <cell r="F221" t="str">
            <v>Via Vittorio Alfieri, 2 (Bonifati) -&gt; Via Galileo Galilei, 100 (Bonifati) -&gt; Bivio Bonifati/Sangineto (Sangineto) -&gt; Contrada S.Basile (Sangineto) -&gt; Contrada Cacciola (Sangineto) -&gt; Strada Statale 18 Tirrena Inferiore, 55 (Sangineto) -&gt; Strada Statale 18 Tirrena Inferiore (Belvedere Marittimo)</v>
          </cell>
          <cell r="G221" t="str">
            <v>Andata</v>
          </cell>
          <cell r="H221" t="str">
            <v>Via Vittorio Alfieri, 2</v>
          </cell>
          <cell r="I221" t="str">
            <v>Bonifati</v>
          </cell>
          <cell r="J221" t="str">
            <v>CS</v>
          </cell>
          <cell r="K221" t="str">
            <v>Strada Statale 18 Tirrena Inferiore</v>
          </cell>
          <cell r="L221" t="str">
            <v>Belvedere Marittimo</v>
          </cell>
          <cell r="M221" t="str">
            <v>CS</v>
          </cell>
          <cell r="N221">
            <v>1</v>
          </cell>
          <cell r="O221" t="str">
            <v>S</v>
          </cell>
          <cell r="P221" t="str">
            <v xml:space="preserve">Scolastica - Lunedì Martedì Mercoledì Giovedì Venerdì Sabato </v>
          </cell>
          <cell r="Q221">
            <v>200</v>
          </cell>
          <cell r="R221">
            <v>8.0500000000000007</v>
          </cell>
        </row>
        <row r="222">
          <cell r="A222">
            <v>2011</v>
          </cell>
          <cell r="B222" t="str">
            <v>146</v>
          </cell>
          <cell r="C222" t="str">
            <v>C</v>
          </cell>
          <cell r="D222" t="str">
            <v>1</v>
          </cell>
          <cell r="E222" t="str">
            <v>1</v>
          </cell>
          <cell r="F222" t="str">
            <v>Via Panoramica, 79 (Diamante) -&gt; Via Antonello da Messina, 16 (Diamante) -&gt; Via Giustino Fortunato, 220 (Belvedere Marittimo) -&gt; Via Giustino Fortunato, 44 (Belvedere Marittimo) -&gt; Via degli Aragonesi, 63 (Belvedere Marittimo) -&gt; Via degli Aragonesi, 5 (Belvedere Marittimo) -&gt; Piazza Amellino, 14 (Belvedere Marittimo)</v>
          </cell>
          <cell r="G222" t="str">
            <v>Ritorno</v>
          </cell>
          <cell r="H222" t="str">
            <v>Via Panoramica, 79</v>
          </cell>
          <cell r="I222" t="str">
            <v>Diamante</v>
          </cell>
          <cell r="J222" t="str">
            <v>CS</v>
          </cell>
          <cell r="K222" t="str">
            <v>Piazza Amellino, 14</v>
          </cell>
          <cell r="L222" t="str">
            <v>Belvedere Marittimo</v>
          </cell>
          <cell r="M222" t="str">
            <v>CS</v>
          </cell>
          <cell r="N222">
            <v>1</v>
          </cell>
          <cell r="O222" t="str">
            <v>S</v>
          </cell>
          <cell r="P222" t="str">
            <v xml:space="preserve">Scolastica - Lunedì Martedì Mercoledì Giovedì Venerdì Sabato </v>
          </cell>
          <cell r="Q222">
            <v>200</v>
          </cell>
          <cell r="R222">
            <v>11.584</v>
          </cell>
        </row>
        <row r="223">
          <cell r="A223">
            <v>2012</v>
          </cell>
          <cell r="B223" t="str">
            <v>149</v>
          </cell>
          <cell r="C223" t="str">
            <v>A</v>
          </cell>
          <cell r="D223" t="str">
            <v>1</v>
          </cell>
          <cell r="E223" t="str">
            <v>1</v>
          </cell>
          <cell r="F223"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v>
          </cell>
          <cell r="G223" t="str">
            <v>Ritorno</v>
          </cell>
          <cell r="H223" t="str">
            <v>Via Mosà¨ Bianchi, 1</v>
          </cell>
          <cell r="I223" t="str">
            <v>Scalea</v>
          </cell>
          <cell r="J223" t="str">
            <v>CS</v>
          </cell>
          <cell r="K223" t="str">
            <v>Largo Ferrovia, 16</v>
          </cell>
          <cell r="L223" t="str">
            <v>Santa Maria del Cedro</v>
          </cell>
          <cell r="M223" t="str">
            <v>CS</v>
          </cell>
          <cell r="N223">
            <v>1</v>
          </cell>
          <cell r="O223" t="str">
            <v>S</v>
          </cell>
          <cell r="P223" t="str">
            <v xml:space="preserve">Scolastica - Lunedì Martedì Mercoledì Giovedì Venerdì Sabato </v>
          </cell>
          <cell r="Q223">
            <v>200</v>
          </cell>
          <cell r="R223">
            <v>9.2639999999999993</v>
          </cell>
        </row>
        <row r="224">
          <cell r="A224">
            <v>2013</v>
          </cell>
          <cell r="B224" t="str">
            <v>149</v>
          </cell>
          <cell r="C224" t="str">
            <v>A</v>
          </cell>
          <cell r="D224" t="str">
            <v>1</v>
          </cell>
          <cell r="E224" t="str">
            <v>1</v>
          </cell>
          <cell r="F224"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55 (Orsomarso) -&gt; Via Giuseppe Ziccarelli, 8 (Orsomarso) -&gt; Via Giuseppe Ziccarelli, 45 (Orsomarso) -&gt; Corso Vittorio Emanuele II, 76 (Orsomarso)</v>
          </cell>
          <cell r="G224" t="str">
            <v>Ritorno</v>
          </cell>
          <cell r="H224" t="str">
            <v>Via Mosà¨ Bianchi, 1</v>
          </cell>
          <cell r="I224" t="str">
            <v>Scalea</v>
          </cell>
          <cell r="J224" t="str">
            <v>CS</v>
          </cell>
          <cell r="K224" t="str">
            <v>Corso Vittorio Emanuele II, 76</v>
          </cell>
          <cell r="L224" t="str">
            <v>Orsomarso</v>
          </cell>
          <cell r="M224" t="str">
            <v>CS</v>
          </cell>
          <cell r="N224">
            <v>2</v>
          </cell>
          <cell r="O224" t="str">
            <v>L</v>
          </cell>
          <cell r="P224" t="str">
            <v xml:space="preserve">Feriale - Lunedì Martedì Mercoledì Giovedì Venerdì Sabato </v>
          </cell>
          <cell r="Q224">
            <v>303</v>
          </cell>
          <cell r="R224">
            <v>21.417000000000002</v>
          </cell>
        </row>
        <row r="225">
          <cell r="A225">
            <v>2014</v>
          </cell>
          <cell r="B225" t="str">
            <v>149</v>
          </cell>
          <cell r="C225" t="str">
            <v>A</v>
          </cell>
          <cell r="D225" t="str">
            <v>1</v>
          </cell>
          <cell r="E225" t="str">
            <v>1</v>
          </cell>
          <cell r="F225" t="str">
            <v>Corso Vittorio Emanuele II, 76 (Orsomarso) -&gt; Via Giuseppe Ziccarelli, 45 (Orsomarso) -&gt; Via Giuseppe Ziccarelli, 8 (Orsomarso) -&gt; Strada Provinciale 10, 55 (Orsomarso) -&gt; Strada Provinciale 10 (Orsomarso) -&gt; Strada Provinciale 10 (Santa Domenica Talao) -&gt; Via Orsomarso, 110-118 (Santa Maria del Cedro) -&gt; Largo Ferrovia, 16 (Santa Maria del Cedro) -&gt; Via del Mare, 120 (Santa Maria del Cedro) -&gt; Via del Mare, 1 (Santa Maria del Cedro) -&gt; Corso del Tirreno, 157 (Santa Maria del Cedro) -&gt; Corso Mediterraneo (Scalea) -&gt; Via Vittorio De Sica (Scalea) -&gt; Corso Mediterraneo (Scalea) -&gt; Corso Mediterraneo, 475 (Scalea) -&gt; Corso Mediterraneo, 74 (Scalea) -&gt; Via Mosà¨ Bianchi, 1 (Scalea)</v>
          </cell>
          <cell r="G225" t="str">
            <v>Andata</v>
          </cell>
          <cell r="H225" t="str">
            <v>Corso Vittorio Emanuele II, 76</v>
          </cell>
          <cell r="I225" t="str">
            <v>Orsomarso</v>
          </cell>
          <cell r="J225" t="str">
            <v>CS</v>
          </cell>
          <cell r="K225" t="str">
            <v>Via Mosà¨ Bianchi, 1</v>
          </cell>
          <cell r="L225" t="str">
            <v>Scalea</v>
          </cell>
          <cell r="M225" t="str">
            <v>CS</v>
          </cell>
          <cell r="N225">
            <v>1</v>
          </cell>
          <cell r="O225" t="str">
            <v>L</v>
          </cell>
          <cell r="P225" t="str">
            <v xml:space="preserve">Feriale - Lunedì Martedì Mercoledì Giovedì Venerdì Sabato </v>
          </cell>
          <cell r="Q225">
            <v>303</v>
          </cell>
          <cell r="R225">
            <v>23.908000000000001</v>
          </cell>
        </row>
        <row r="226">
          <cell r="A226">
            <v>2015</v>
          </cell>
          <cell r="B226" t="str">
            <v>149</v>
          </cell>
          <cell r="C226" t="str">
            <v>A</v>
          </cell>
          <cell r="D226" t="str">
            <v>1</v>
          </cell>
          <cell r="E226" t="str">
            <v>1</v>
          </cell>
          <cell r="F226" t="str">
            <v>Largo Ferrovia, 16 (Santa Maria del Cedro) -&gt; Via del Mare, 120 (Santa Maria del Cedro) -&gt; Via del Mare, 1 (Santa Maria del Cedro) -&gt; Corso del Tirreno, 157 (Santa Maria del Cedro) -&gt; Corso Mediterraneo (Scalea) -&gt; Corso Mediterraneo, 475 (Scalea) -&gt; Corso Mediterraneo, 74 (Scalea) -&gt; Via Mosà¨ Bianchi, 1 (Scalea)</v>
          </cell>
          <cell r="G226" t="str">
            <v>Andata</v>
          </cell>
          <cell r="H226" t="str">
            <v>Largo Ferrovia, 16</v>
          </cell>
          <cell r="I226" t="str">
            <v>Santa Maria del Cedro</v>
          </cell>
          <cell r="J226" t="str">
            <v>CS</v>
          </cell>
          <cell r="K226" t="str">
            <v>Via Mosà¨ Bianchi, 1</v>
          </cell>
          <cell r="L226" t="str">
            <v>Scalea</v>
          </cell>
          <cell r="M226" t="str">
            <v>CS</v>
          </cell>
          <cell r="N226">
            <v>1</v>
          </cell>
          <cell r="O226" t="str">
            <v>S</v>
          </cell>
          <cell r="P226" t="str">
            <v xml:space="preserve">Scolastica - Lunedì Martedì Mercoledì Giovedì Venerdì Sabato </v>
          </cell>
          <cell r="Q226">
            <v>200</v>
          </cell>
          <cell r="R226">
            <v>9.2479999999999993</v>
          </cell>
        </row>
        <row r="227">
          <cell r="A227">
            <v>2016</v>
          </cell>
          <cell r="B227" t="str">
            <v>149</v>
          </cell>
          <cell r="C227" t="str">
            <v>A</v>
          </cell>
          <cell r="D227" t="str">
            <v>2</v>
          </cell>
          <cell r="E227" t="str">
            <v>1</v>
          </cell>
          <cell r="F227" t="str">
            <v>Via Vittorio De Sica (Scalea) -&gt; Corso Mediterraneo (Scalea) -&gt; Corso Mediterraneo, 475 (Scalea) -&gt; Corso Mediterraneo, 74 (Scalea) -&gt; Via Mosà¨ Bianchi, 1 (Scalea)</v>
          </cell>
          <cell r="G227" t="str">
            <v>Andata</v>
          </cell>
          <cell r="H227" t="str">
            <v>Via Vittorio De Sica</v>
          </cell>
          <cell r="I227" t="str">
            <v>Scalea</v>
          </cell>
          <cell r="J227" t="str">
            <v>CS</v>
          </cell>
          <cell r="K227" t="str">
            <v>Via Mosà¨ Bianchi, 1</v>
          </cell>
          <cell r="L227" t="str">
            <v>Scalea</v>
          </cell>
          <cell r="M227" t="str">
            <v>CS</v>
          </cell>
          <cell r="N227">
            <v>1</v>
          </cell>
          <cell r="O227" t="str">
            <v>S</v>
          </cell>
          <cell r="P227" t="str">
            <v xml:space="preserve">Scolastica - Lunedì Martedì Mercoledì Giovedì Venerdì Sabato </v>
          </cell>
          <cell r="Q227">
            <v>200</v>
          </cell>
          <cell r="R227">
            <v>4.9359999999999999</v>
          </cell>
        </row>
        <row r="228">
          <cell r="A228">
            <v>2017</v>
          </cell>
          <cell r="B228" t="str">
            <v>149</v>
          </cell>
          <cell r="C228" t="str">
            <v>B</v>
          </cell>
          <cell r="D228" t="str">
            <v>1</v>
          </cell>
          <cell r="E228" t="str">
            <v>1</v>
          </cell>
          <cell r="F228" t="str">
            <v>Corso Vittorio Emanuele II, 76 (Orsomarso) -&gt; Via Giuseppe Ziccarelli, 45 (Orsomarso) -&gt; Via Giuseppe Ziccarelli, 8 (Orsomarso) -&gt; Strada Provinciale 10, 55 (Orsomarso) -&gt; Contrada Castiglione, 29 (Orsomarso) -&gt; Contrada Castiglione, 29 (Orsomarso) -&gt; Contrada Castiglione, 36 (Orsomarso) -&gt; Contrada Marina, 41 (Orsomarso) -&gt; Contrada Marina, 56 (Orsomarso) -&gt; Contrada Marina, 141 (Orsomarso) -&gt; Via Orsomarso, 110-118 (Santa Maria del Cedro) -&gt; Largo Ferrovia, 16 (Santa Maria del Cedro) -&gt; Via del Mare, 120 (Santa Maria del Cedro) -&gt; Via del Mare, 1 (Santa Maria del Cedro) -&gt; Corso del Tirreno, 157 (Santa Maria del Cedro) -&gt; Corso Mediterraneo (Scalea) -&gt; Corso Mediterraneo, 475 (Scalea) -&gt; Corso Mediterraneo, 74 (Scalea) -&gt; Via Mosà¨ Bianchi, 1 (Scalea)</v>
          </cell>
          <cell r="G228" t="str">
            <v>Andata</v>
          </cell>
          <cell r="H228" t="str">
            <v>Corso Vittorio Emanuele II, 76</v>
          </cell>
          <cell r="I228" t="str">
            <v>Orsomarso</v>
          </cell>
          <cell r="J228" t="str">
            <v>CS</v>
          </cell>
          <cell r="K228" t="str">
            <v>Via Mosà¨ Bianchi, 1</v>
          </cell>
          <cell r="L228" t="str">
            <v>Scalea</v>
          </cell>
          <cell r="M228" t="str">
            <v>CS</v>
          </cell>
          <cell r="N228">
            <v>2</v>
          </cell>
          <cell r="O228" t="str">
            <v>L</v>
          </cell>
          <cell r="P228" t="str">
            <v xml:space="preserve">Feriale - Lunedì Martedì Mercoledì Giovedì Venerdì Sabato </v>
          </cell>
          <cell r="Q228">
            <v>303</v>
          </cell>
          <cell r="R228">
            <v>21.353999999999999</v>
          </cell>
        </row>
        <row r="229">
          <cell r="A229">
            <v>2018</v>
          </cell>
          <cell r="B229" t="str">
            <v>149</v>
          </cell>
          <cell r="C229" t="str">
            <v>B</v>
          </cell>
          <cell r="D229" t="str">
            <v>1</v>
          </cell>
          <cell r="E229" t="str">
            <v>1</v>
          </cell>
          <cell r="F229" t="str">
            <v>Via Mosà¨ Bianchi, 1 (Scalea) -&gt; Corso Mediterraneo, 66 (Scalea) -&gt; Corso Mediterraneo, 475 (Scalea) -&gt; Corso Mediterraneo (Scalea) -&gt; Via Vittorio De Sica (Scalea) -&gt; Corso Mediterraneo (Scalea) -&gt; Corso del Tirreno, 157 (Santa Maria del Cedro) -&gt; Via Marcellina, 8A (Santa Maria del Cedro) -&gt; Via del Mare, 120 (Santa Maria del Cedro) -&gt; Largo Ferrovia, 16 (Santa Maria del Cedro)</v>
          </cell>
          <cell r="G229" t="str">
            <v>Ritorno</v>
          </cell>
          <cell r="H229" t="str">
            <v>Via Mosà¨ Bianchi, 1</v>
          </cell>
          <cell r="I229" t="str">
            <v>Scalea</v>
          </cell>
          <cell r="J229" t="str">
            <v>CS</v>
          </cell>
          <cell r="K229" t="str">
            <v>Largo Ferrovia, 16</v>
          </cell>
          <cell r="L229" t="str">
            <v>Santa Maria del Cedro</v>
          </cell>
          <cell r="M229" t="str">
            <v>CS</v>
          </cell>
          <cell r="N229">
            <v>1</v>
          </cell>
          <cell r="O229" t="str">
            <v>S</v>
          </cell>
          <cell r="P229" t="str">
            <v xml:space="preserve">Scolastica - Lunedì Martedì Mercoledì Giovedì Venerdì Sabato </v>
          </cell>
          <cell r="Q229">
            <v>200</v>
          </cell>
          <cell r="R229">
            <v>12.571</v>
          </cell>
        </row>
        <row r="230">
          <cell r="A230">
            <v>2019</v>
          </cell>
          <cell r="B230" t="str">
            <v>149</v>
          </cell>
          <cell r="C230" t="str">
            <v>B</v>
          </cell>
          <cell r="D230" t="str">
            <v>2</v>
          </cell>
          <cell r="E230" t="str">
            <v>1</v>
          </cell>
          <cell r="F230" t="str">
            <v>Via Mosà¨ Bianchi, 1 (Scalea) -&gt; Corso Mediterraneo, 66 (Scalea) -&gt; Corso Mediterraneo, 475 (Scalea) -&gt; Corso Mediterraneo (Scalea) -&gt; Via Vittorio De Sica (Scalea)</v>
          </cell>
          <cell r="G230" t="str">
            <v>Ritorno</v>
          </cell>
          <cell r="H230" t="str">
            <v>Via Mosà¨ Bianchi, 1</v>
          </cell>
          <cell r="I230" t="str">
            <v>Scalea</v>
          </cell>
          <cell r="J230" t="str">
            <v>CS</v>
          </cell>
          <cell r="K230" t="str">
            <v>Via Vittorio De Sica</v>
          </cell>
          <cell r="L230" t="str">
            <v>Scalea</v>
          </cell>
          <cell r="M230" t="str">
            <v>CS</v>
          </cell>
          <cell r="N230">
            <v>1</v>
          </cell>
          <cell r="O230" t="str">
            <v>S</v>
          </cell>
          <cell r="P230" t="str">
            <v xml:space="preserve">Scolastica - Lunedì Martedì Mercoledì Giovedì Venerdì Sabato </v>
          </cell>
          <cell r="Q230">
            <v>200</v>
          </cell>
          <cell r="R230">
            <v>5.0389999999999997</v>
          </cell>
        </row>
        <row r="231">
          <cell r="A231">
            <v>2020</v>
          </cell>
          <cell r="B231" t="str">
            <v>149</v>
          </cell>
          <cell r="C231" t="str">
            <v>C</v>
          </cell>
          <cell r="D231" t="str">
            <v>1</v>
          </cell>
          <cell r="E231" t="str">
            <v>1</v>
          </cell>
          <cell r="F231" t="str">
            <v>Via Mosà¨ Bianchi, 1 (Scalea) -&gt; Corso Mediterraneo, 66 (Scalea) -&gt; Corso Mediterraneo, 475 (Scalea) -&gt; Corso Mediterraneo (Scalea) -&gt; Corso del Tirreno, 157 (Santa Maria del Cedro) -&gt; Via Marcellina, 8A (Santa Maria del Cedro) -&gt; Via del Mare, 120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(Orsomarso) -&gt; Strada Provinciale 10 (Santa Domenica Talao) -&gt; Via Orsomarso, 110-118 (Santa Maria del Cedro)</v>
          </cell>
          <cell r="G231" t="str">
            <v>Ritorno</v>
          </cell>
          <cell r="H231" t="str">
            <v>Via Mosà¨ Bianchi, 1</v>
          </cell>
          <cell r="I231" t="str">
            <v>Scalea</v>
          </cell>
          <cell r="J231" t="str">
            <v>CS</v>
          </cell>
          <cell r="K231" t="str">
            <v>Via Orsomarso, 110-118</v>
          </cell>
          <cell r="L231" t="str">
            <v>Santa Maria del Cedro</v>
          </cell>
          <cell r="M231" t="str">
            <v>CS</v>
          </cell>
          <cell r="N231">
            <v>1</v>
          </cell>
          <cell r="O231" t="str">
            <v>S</v>
          </cell>
          <cell r="P231" t="str">
            <v xml:space="preserve">Scolastica - Lunedì Martedì Mercoledì Giovedì Venerdì Sabato </v>
          </cell>
          <cell r="Q231">
            <v>200</v>
          </cell>
          <cell r="R231">
            <v>25.981000000000002</v>
          </cell>
        </row>
        <row r="232">
          <cell r="A232">
            <v>2021</v>
          </cell>
          <cell r="B232" t="str">
            <v>150</v>
          </cell>
          <cell r="C232" t="str">
            <v>A</v>
          </cell>
          <cell r="D232" t="str">
            <v>1</v>
          </cell>
          <cell r="E232" t="str">
            <v>1</v>
          </cell>
          <cell r="F232" t="str">
            <v>Via Mosà¨ Bianchi, 1 (Scalea) -&gt; Viale IÂº Maggio, 119 (Scalea) -&gt; Viale Ruffillo (Scalea) -&gt; Strada Provinciale 3, 161 (Scalea) -&gt; Via Tommaso Campanella, 277 (Scalea) -&gt; Strada Provinciale 9, 66 (Santa Domenica Talao) -&gt; Strada Provinciale 9, 66 (Santa Domenica Talao) -&gt; Strada Provinciale 10 (Santa Domenica Talao) -&gt; Strada Provinciale 10 (Orsomarso) -&gt; Strada Provinciale 10, 55 (Orsomarso) -&gt; Via Giuseppe Ziccarelli, 8 (Orsomarso) -&gt; Via Giuseppe Ziccarelli, 45 (Orsomarso) -&gt; Corso Vittorio Emanuele II, 76 (Orsomarso)</v>
          </cell>
          <cell r="G232" t="str">
            <v>Ritorno</v>
          </cell>
          <cell r="H232" t="str">
            <v>Via Mosà¨ Bianchi, 1</v>
          </cell>
          <cell r="I232" t="str">
            <v>Scalea</v>
          </cell>
          <cell r="J232" t="str">
            <v>CS</v>
          </cell>
          <cell r="K232" t="str">
            <v>Corso Vittorio Emanuele II, 76</v>
          </cell>
          <cell r="L232" t="str">
            <v>Orsomarso</v>
          </cell>
          <cell r="M232" t="str">
            <v>CS</v>
          </cell>
          <cell r="N232">
            <v>1</v>
          </cell>
          <cell r="O232" t="str">
            <v>S</v>
          </cell>
          <cell r="P232" t="str">
            <v xml:space="preserve">Scolastica - Lunedì Martedì Mercoledì Giovedì Venerdì Sabato </v>
          </cell>
          <cell r="Q232">
            <v>200</v>
          </cell>
          <cell r="R232">
            <v>17.242999999999999</v>
          </cell>
        </row>
        <row r="233">
          <cell r="A233">
            <v>2022</v>
          </cell>
          <cell r="B233" t="str">
            <v>150</v>
          </cell>
          <cell r="C233" t="str">
            <v>A</v>
          </cell>
          <cell r="D233" t="str">
            <v>1</v>
          </cell>
          <cell r="E233" t="str">
            <v>1</v>
          </cell>
          <cell r="F233" t="str">
            <v>Largo Ferrovia, 16 (Santa Maria del Cedro) -&gt; Strada Provinciale 9, 66 (Santa Domenica Talao) -&gt; Strada Provinciale 9, 66 (Santa Domenica Talao) -&gt; Via Vittorio De Sica (Scalea) -&gt; Via Piave, 18 (Scalea) -&gt; Viale IÂº Maggio, 119 (Scalea) -&gt; Viale Ruffillo (Scalea) -&gt; Viale IÂº Maggio, 121 (Scalea) -&gt; Corso Mediterraneo, 74 (Scalea) -&gt; Via Mosà¨ Bianchi, 1 (Scalea)</v>
          </cell>
          <cell r="G233" t="str">
            <v>Andata</v>
          </cell>
          <cell r="H233" t="str">
            <v>Largo Ferrovia, 16</v>
          </cell>
          <cell r="I233" t="str">
            <v>Santa Maria del Cedro</v>
          </cell>
          <cell r="J233" t="str">
            <v>CS</v>
          </cell>
          <cell r="K233" t="str">
            <v>Via Mosà¨ Bianchi, 1</v>
          </cell>
          <cell r="L233" t="str">
            <v>Scalea</v>
          </cell>
          <cell r="M233" t="str">
            <v>CS</v>
          </cell>
          <cell r="N233">
            <v>1</v>
          </cell>
          <cell r="O233" t="str">
            <v>S</v>
          </cell>
          <cell r="P233" t="str">
            <v xml:space="preserve">Scolastica - Lunedì Martedì Mercoledì Giovedì Venerdì Sabato </v>
          </cell>
          <cell r="Q233">
            <v>200</v>
          </cell>
          <cell r="R233">
            <v>11.257999999999999</v>
          </cell>
        </row>
        <row r="234">
          <cell r="A234">
            <v>2024</v>
          </cell>
          <cell r="B234" t="str">
            <v>152</v>
          </cell>
          <cell r="C234" t="str">
            <v>A</v>
          </cell>
          <cell r="D234" t="str">
            <v>1</v>
          </cell>
          <cell r="E234" t="str">
            <v>1</v>
          </cell>
          <cell r="F234" t="str">
            <v>Corso Vittorio Emanuele II, 76 (Orsomarso) -&gt; Via Giuseppe Ziccarelli, 45 (Orsomarso) -&gt; Via Giuseppe Ziccarelli, 8 (Orsomarso) -&gt; Strada Provinciale 10, 55 (Orsomarso) -&gt; Contrada Castiglione, 29 (Orsomarso) -&gt; Contrada Castiglione, 29 (Orsomarso) -&gt; Contrada Castiglione, 36 (Orsomarso) -&gt; Contrada Marina, 41 (Orsomarso) -&gt; Contrada Marina, 56 (Orsomarso) -&gt; Contrada Marina, 141 (Orsomarso) -&gt; Via Orsomarso, 110-118 (Santa Maria del Cedro) -&gt; Largo Ferrovia, 16 (Santa Maria del Cedro) -&gt; Via Corrado Alvaro, 6 (Santa Maria del Cedro) -&gt; Via degli Scavi, 43 (Santa Maria del Cedro) -&gt; Corso del Pollino, 1A (Santa Maria del Cedro) -&gt; Via Nazionale, 44-54 (Santa Maria del Cedro) -&gt; Via Nazionale, 125a (Santa Maria del Cedro) -&gt; Contrada Finieri, 28 (Grisolia) -&gt; Strada Provinciale 9, 36 (Diamante) -&gt; Via Vittorio Veneto, 215 (Diamante) -&gt; Via Panoramica, 79 (Diamante) -&gt; Via Umberto Boccioni (Diamante) -&gt; Via Antonello da Messina, 16 (Diamante) -&gt; Via Giustino Fortunato, 220 (Belvedere Marittimo) -&gt; Via Giustino Fortunato, 44 (Belvedere Marittimo) -&gt; Via degli Aragonesi, 63 (Belvedere Marittimo) -&gt; Via degli Aragonesi, 5 (Belvedere Marittimo) -&gt; Piazza Amellino, 14 (Belvedere Marittimo)</v>
          </cell>
          <cell r="G234" t="str">
            <v>Andata</v>
          </cell>
          <cell r="H234" t="str">
            <v>Corso Vittorio Emanuele II, 76</v>
          </cell>
          <cell r="I234" t="str">
            <v>Orsomarso</v>
          </cell>
          <cell r="J234" t="str">
            <v>CS</v>
          </cell>
          <cell r="K234" t="str">
            <v>Piazza Amellino, 14</v>
          </cell>
          <cell r="L234" t="str">
            <v>Belvedere Marittimo</v>
          </cell>
          <cell r="M234" t="str">
            <v>CS</v>
          </cell>
          <cell r="N234">
            <v>1</v>
          </cell>
          <cell r="O234" t="str">
            <v>L</v>
          </cell>
          <cell r="P234" t="str">
            <v xml:space="preserve">Feriale - Lunedì Martedì Mercoledì Giovedì Venerdì Sabato </v>
          </cell>
          <cell r="Q234">
            <v>303</v>
          </cell>
          <cell r="R234">
            <v>38.774000000000001</v>
          </cell>
        </row>
        <row r="235">
          <cell r="A235">
            <v>2025</v>
          </cell>
          <cell r="B235" t="str">
            <v>152</v>
          </cell>
          <cell r="C235" t="str">
            <v>B</v>
          </cell>
          <cell r="D235" t="str">
            <v>1</v>
          </cell>
          <cell r="E235" t="str">
            <v>1</v>
          </cell>
          <cell r="F235" t="str">
            <v>Piazza Amellino, 14 (Belvedere Marittimo) -&gt; Via degli Aragonesi, 5 (Belvedere Marittimo) -&gt; Via degli Aragonesi, 63 (Belvedere Marittimo) -&gt; Via Giustino Fortunato, 44 (Belvedere Marittimo) -&gt; Via Giustino Fortunato, 220 (Belvedere Marittimo) -&gt; Strada Statale 18 Tirrena Inferiore (Diamante) -&gt; Strada Statale 18 Tirrena Inferiore (Diamante) -&gt; Via Statale, 851B (Santa Maria del Cedro) -&gt; Via degli Ulivi, 170A (Santa Maria del Cedro) -&gt; Via degli Ulivi, 237 (Santa Maria del Cedro) -&gt; Corso del Pollino, 1A (Santa Maria del Cedro) -&gt; Via degli Scavi, 43 (Santa Maria del Cedro) -&gt; Via Orsomarso, 110-118 (Santa Maria del Cedro) -&gt; Largo Ferrovia, 16 (Santa Maria del Cedro) -&gt; Via Orsomarso, 2 (Santa Maria del Cedro) -&gt; Contrada Marina, 141 (Orsomarso) -&gt; Contrada Marina, 36 (Orsomarso) -&gt; Contrada Marina, 41 (Orsomarso) -&gt; Contrada Castiglione, 36 (Orsomarso) -&gt; Contrada Castiglione, 29 (Orsomarso) -&gt; Contrada Mercure (Orsomarso) -&gt; Strada Provinciale 10, 55 (Orsomarso) -&gt; Via Giuseppe Ziccarelli, 8 (Orsomarso) -&gt; Via Giuseppe Ziccarelli, 45 (Orsomarso) -&gt; Corso Vittorio Emanuele II, 76 (Orsomarso)</v>
          </cell>
          <cell r="G235" t="str">
            <v>Ritorno</v>
          </cell>
          <cell r="H235" t="str">
            <v>Piazza Amellino, 14</v>
          </cell>
          <cell r="I235" t="str">
            <v>Belvedere Marittimo</v>
          </cell>
          <cell r="J235" t="str">
            <v>CS</v>
          </cell>
          <cell r="K235" t="str">
            <v>Corso Vittorio Emanuele II, 76</v>
          </cell>
          <cell r="L235" t="str">
            <v>Orsomarso</v>
          </cell>
          <cell r="M235" t="str">
            <v>CS</v>
          </cell>
          <cell r="N235">
            <v>1</v>
          </cell>
          <cell r="O235" t="str">
            <v>L</v>
          </cell>
          <cell r="P235" t="str">
            <v xml:space="preserve">Feriale - Lunedì Martedì Mercoledì Giovedì Venerdì Sabato </v>
          </cell>
          <cell r="Q235">
            <v>303</v>
          </cell>
          <cell r="R235">
            <v>37.817999999999998</v>
          </cell>
        </row>
        <row r="236">
          <cell r="A236">
            <v>2026</v>
          </cell>
          <cell r="B236" t="str">
            <v>153</v>
          </cell>
          <cell r="C236" t="str">
            <v>A</v>
          </cell>
          <cell r="D236" t="str">
            <v>1</v>
          </cell>
          <cell r="E236" t="str">
            <v>1</v>
          </cell>
          <cell r="F236" t="str">
            <v>Largo Ferrovia, 16 (Santa Maria del Cedro) -&gt; Via Corrado Alvaro, 6 (Santa Maria del Cedro) -&gt; Via degli Scavi, 43 (Santa Maria del Cedro) -&gt; Corso del Pollino, 1A (Santa Maria del Cedro) -&gt; Via Nazionale, 44-54 (Santa Maria del Cedro) -&gt; Via Nazionale, 125a (Santa Maria del Cedro) -&gt; Largo Stazione (Grisolia) -&gt; Via degli Ulivi, 233A (Santa Maria del Cedro) -&gt; Via degli Ulivi, 170A (Santa Maria del Cedro) -&gt; Via Statale, 851B (Santa Maria del Cedro) -&gt; Corso Mediterraneo (Scalea) -&gt; Via Vittorio De Sica (Scalea) -&gt; Corso Mediterraneo (Scalea) -&gt; Corso Mediterraneo, 475 (Scalea) -&gt; Corso Mediterraneo, 74 (Scalea) -&gt; Via Mosà¨ Bianchi, 1 (Scalea)</v>
          </cell>
          <cell r="G236" t="str">
            <v>Andata</v>
          </cell>
          <cell r="H236" t="str">
            <v>Largo Ferrovia, 16</v>
          </cell>
          <cell r="I236" t="str">
            <v>Santa Maria del Cedro</v>
          </cell>
          <cell r="J236" t="str">
            <v>CS</v>
          </cell>
          <cell r="K236" t="str">
            <v>Via Mosà¨ Bianchi, 1</v>
          </cell>
          <cell r="L236" t="str">
            <v>Scalea</v>
          </cell>
          <cell r="M236" t="str">
            <v>CS</v>
          </cell>
          <cell r="N236">
            <v>1</v>
          </cell>
          <cell r="O236" t="str">
            <v>S</v>
          </cell>
          <cell r="P236" t="str">
            <v xml:space="preserve">Scolastica - Lunedì Martedì Mercoledì Giovedì Venerdì Sabato </v>
          </cell>
          <cell r="Q236">
            <v>200</v>
          </cell>
          <cell r="R236">
            <v>20.43</v>
          </cell>
        </row>
        <row r="237">
          <cell r="A237">
            <v>2027</v>
          </cell>
          <cell r="B237" t="str">
            <v>153</v>
          </cell>
          <cell r="C237" t="str">
            <v>A</v>
          </cell>
          <cell r="D237" t="str">
            <v>2</v>
          </cell>
          <cell r="E237" t="str">
            <v>1</v>
          </cell>
          <cell r="F237" t="str">
            <v>Largo Ferrovia, 16 (Santa Maria del Cedro) -&gt; Via Corrado Alvaro, 6 (Santa Maria del Cedro) -&gt; Via degli Scavi, 43 (Santa Maria del Cedro) -&gt; Corso del Pollino, 1A (Santa Maria del Cedro) -&gt; Via Nazionale, 44-54 (Santa Maria del Cedro) -&gt; Via Nazionale, 125a (Santa Maria del Cedro) -&gt; Largo Stazione (Grisolia) -&gt; Via degli Ulivi, 233A (Santa Maria del Cedro) -&gt; Via degli Ulivi, 170A (Santa Maria del Cedro) -&gt; Via Statale, 851B (Santa Maria del Cedro) -&gt; Corso Mediterraneo (Scalea) -&gt; Corso Mediterraneo, 475 (Scalea) -&gt; Corso Mediterraneo, 74 (Scalea) -&gt; Via Mosà¨ Bianchi, 1 (Scalea)</v>
          </cell>
          <cell r="G237" t="str">
            <v>Andata</v>
          </cell>
          <cell r="H237" t="str">
            <v>Largo Ferrovia, 16</v>
          </cell>
          <cell r="I237" t="str">
            <v>Santa Maria del Cedro</v>
          </cell>
          <cell r="J237" t="str">
            <v>CS</v>
          </cell>
          <cell r="K237" t="str">
            <v>Via Mosà¨ Bianchi, 1</v>
          </cell>
          <cell r="L237" t="str">
            <v>Scalea</v>
          </cell>
          <cell r="M237" t="str">
            <v>CS</v>
          </cell>
          <cell r="N237">
            <v>1</v>
          </cell>
          <cell r="O237" t="str">
            <v>S</v>
          </cell>
          <cell r="P237" t="str">
            <v xml:space="preserve">Scolastica - Lunedì Martedì Mercoledì Giovedì Venerdì Sabato </v>
          </cell>
          <cell r="Q237">
            <v>200</v>
          </cell>
          <cell r="R237">
            <v>17.149999999999999</v>
          </cell>
        </row>
        <row r="238">
          <cell r="A238">
            <v>2028</v>
          </cell>
          <cell r="B238" t="str">
            <v>153</v>
          </cell>
          <cell r="C238" t="str">
            <v>A</v>
          </cell>
          <cell r="D238" t="str">
            <v>1</v>
          </cell>
          <cell r="E238" t="str">
            <v>1</v>
          </cell>
          <cell r="F238" t="str">
            <v>Via Mosà¨ Bianchi, 1 (Scalea) -&gt; Corso Mediterraneo, 66 (Scalea) -&gt; Corso Mediterraneo, 475 (Scalea) -&gt; Corso Mediterraneo (Scalea) -&gt; Via Statale, 851B (Santa Maria del Cedro) -&gt; Via degli Ulivi, 237 (Santa Maria del Cedro) -&gt; Largo Stazione (Grisolia) -&gt; Via Nazionale, 125a (Santa Maria del Cedro) -&gt; Via Nazionale, 44-54 (Santa Maria del Cedro) -&gt; Corso del Pollino, 1A (Santa Maria del Cedro) -&gt; Via degli Scavi, 43 (Santa Maria del Cedro) -&gt; Largo Ferrovia, 16 (Santa Maria del Cedro)</v>
          </cell>
          <cell r="G238" t="str">
            <v>Ritorno</v>
          </cell>
          <cell r="H238" t="str">
            <v>Via Mosà¨ Bianchi, 1</v>
          </cell>
          <cell r="I238" t="str">
            <v>Scalea</v>
          </cell>
          <cell r="J238" t="str">
            <v>CS</v>
          </cell>
          <cell r="K238" t="str">
            <v>Largo Ferrovia, 16</v>
          </cell>
          <cell r="L238" t="str">
            <v>Santa Maria del Cedro</v>
          </cell>
          <cell r="M238" t="str">
            <v>CS</v>
          </cell>
          <cell r="N238">
            <v>1</v>
          </cell>
          <cell r="O238" t="str">
            <v>S</v>
          </cell>
          <cell r="P238" t="str">
            <v xml:space="preserve">Scolastica - Lunedì Martedì Mercoledì Giovedì Venerdì Sabato </v>
          </cell>
          <cell r="Q238">
            <v>200</v>
          </cell>
          <cell r="R238">
            <v>17.187000000000001</v>
          </cell>
        </row>
        <row r="239">
          <cell r="A239">
            <v>2029</v>
          </cell>
          <cell r="B239" t="str">
            <v>154</v>
          </cell>
          <cell r="C239" t="str">
            <v>A</v>
          </cell>
          <cell r="D239" t="str">
            <v>1</v>
          </cell>
          <cell r="E239" t="str">
            <v>1</v>
          </cell>
          <cell r="F239" t="str">
            <v>Via Mosà¨ Bianchi, 1 (Scalea) -&gt; Corso Mediterraneo, 66 (Scalea) -&gt; Corso Mediterraneo, 475 (Scalea) -&gt; Corso Mediterraneo (Scalea) -&gt; Corso del Tirreno, 157 (Santa Maria del Cedro) -&gt; Via Statale, 851B (Santa Maria del Cedro) -&gt; Strada Statale 18 Tirrena Inferiore (Diamante) -&gt; Strada Statale 18 Tirrena Inferiore (Diamante) -&gt; Via Giustino Fortunato, 220 (Belvedere Marittimo) -&gt; Via Giustino Fortunato, 44 (Belvedere Marittimo) -&gt; Via degli Aragonesi, 63 (Belvedere Marittimo) -&gt; Via degli Aragonesi, 5 (Belvedere Marittimo) -&gt; Piazza Amellino, 14 (Belvedere Marittimo)</v>
          </cell>
          <cell r="G239" t="str">
            <v>Andata</v>
          </cell>
          <cell r="H239" t="str">
            <v>Via Mosà¨ Bianchi, 1</v>
          </cell>
          <cell r="I239" t="str">
            <v>Scalea</v>
          </cell>
          <cell r="J239" t="str">
            <v>CS</v>
          </cell>
          <cell r="K239" t="str">
            <v>Piazza Amellino, 14</v>
          </cell>
          <cell r="L239" t="str">
            <v>Belvedere Marittimo</v>
          </cell>
          <cell r="M239" t="str">
            <v>CS</v>
          </cell>
          <cell r="N239">
            <v>1</v>
          </cell>
          <cell r="O239" t="str">
            <v>S</v>
          </cell>
          <cell r="P239" t="str">
            <v xml:space="preserve">Scolastica - Lunedì Martedì Mercoledì Giovedì Venerdì Sabato </v>
          </cell>
          <cell r="Q239">
            <v>200</v>
          </cell>
          <cell r="R239">
            <v>25.745999999999999</v>
          </cell>
        </row>
        <row r="240">
          <cell r="A240">
            <v>2030</v>
          </cell>
          <cell r="B240" t="str">
            <v>154</v>
          </cell>
          <cell r="C240" t="str">
            <v>B</v>
          </cell>
          <cell r="D240" t="str">
            <v>1</v>
          </cell>
          <cell r="E240" t="str">
            <v>1</v>
          </cell>
          <cell r="F240" t="str">
            <v>Via Mosà¨ Bianchi, 1 (Scalea) -&gt; Corso Mediterraneo, 66 (Scalea) -&gt; Corso Mediterraneo, 475 (Scalea) -&gt; Corso Mediterraneo (Scalea) -&gt; Corso del Tirreno, 157 (Santa Maria del Cedro) -&gt; Via Statale, 851B (Santa Maria del Cedro) -&gt; Strada Statale 18 Tirrena Inferiore (Diamante) -&gt; Via Panoramica, 79 (Diamante) -&gt; Via Antonello da Messina, 16 (Diamante) -&gt; Via Umberto Boccioni (Diamante)</v>
          </cell>
          <cell r="G240" t="str">
            <v>Andata</v>
          </cell>
          <cell r="H240" t="str">
            <v>Via Mosà¨ Bianchi, 1</v>
          </cell>
          <cell r="I240" t="str">
            <v>Scalea</v>
          </cell>
          <cell r="J240" t="str">
            <v>CS</v>
          </cell>
          <cell r="K240" t="str">
            <v>Via Umberto Boccioni</v>
          </cell>
          <cell r="L240" t="str">
            <v>Diamante</v>
          </cell>
          <cell r="M240" t="str">
            <v>CS</v>
          </cell>
          <cell r="N240">
            <v>1</v>
          </cell>
          <cell r="O240" t="str">
            <v>S</v>
          </cell>
          <cell r="P240" t="str">
            <v xml:space="preserve">Scolastica - Lunedì Martedì Mercoledì Giovedì Venerdì Sabato </v>
          </cell>
          <cell r="Q240">
            <v>200</v>
          </cell>
          <cell r="R240">
            <v>17.978000000000002</v>
          </cell>
        </row>
        <row r="241">
          <cell r="A241">
            <v>2031</v>
          </cell>
          <cell r="B241" t="str">
            <v>154</v>
          </cell>
          <cell r="C241" t="str">
            <v>B</v>
          </cell>
          <cell r="D241" t="str">
            <v>2</v>
          </cell>
          <cell r="E241" t="str">
            <v>1</v>
          </cell>
          <cell r="F241" t="str">
            <v>Via Mosà¨ Bianchi, 1 (Scalea) -&gt; Corso Mediterraneo, 66 (Scalea) -&gt; Corso Mediterraneo, 475 (Scalea) -&gt; Corso Mediterraneo (Scalea) -&gt; Corso del Tirreno, 157 (Santa Maria del Cedro) -&gt; Via Statale, 851B (Santa Maria del Cedro) -&gt; Strada Statale 18 Tirrena Inferiore (Diamante)</v>
          </cell>
          <cell r="G241" t="str">
            <v>Andata</v>
          </cell>
          <cell r="H241" t="str">
            <v>Via Mosà¨ Bianchi, 1</v>
          </cell>
          <cell r="I241" t="str">
            <v>Scalea</v>
          </cell>
          <cell r="J241" t="str">
            <v>CS</v>
          </cell>
          <cell r="K241" t="str">
            <v>Strada Statale 18 Tirrena Inferiore</v>
          </cell>
          <cell r="L241" t="str">
            <v>Diamante</v>
          </cell>
          <cell r="M241" t="str">
            <v>CS</v>
          </cell>
          <cell r="N241">
            <v>1</v>
          </cell>
          <cell r="O241" t="str">
            <v>S</v>
          </cell>
          <cell r="P241" t="str">
            <v xml:space="preserve">Scolastica - Lunedì Martedì Mercoledì Giovedì Venerdì Sabato </v>
          </cell>
          <cell r="Q241">
            <v>200</v>
          </cell>
          <cell r="R241">
            <v>15.13</v>
          </cell>
        </row>
        <row r="242">
          <cell r="A242">
            <v>2032</v>
          </cell>
          <cell r="B242" t="str">
            <v>154</v>
          </cell>
          <cell r="C242" t="str">
            <v>B</v>
          </cell>
          <cell r="D242" t="str">
            <v>1</v>
          </cell>
          <cell r="E242" t="str">
            <v>1</v>
          </cell>
          <cell r="F242" t="str">
            <v>Via Panoramica, 79 (Diamante) -&gt; Strada Statale 18 Tirrena Inferiore (Diamante) -&gt; Via Statale, 851B (Santa Maria del Cedro) -&gt; Corso del Tirreno, 157 (Santa Maria del Cedro) -&gt; Corso Mediterraneo (Scalea) -&gt; Corso Mediterraneo, 475 (Scalea) -&gt; Corso Mediterraneo, 74 (Scalea) -&gt; Via Mosà¨ Bianchi, 1 (Scalea)</v>
          </cell>
          <cell r="G242" t="str">
            <v>Ritorno</v>
          </cell>
          <cell r="H242" t="str">
            <v>Via Panoramica, 79</v>
          </cell>
          <cell r="I242" t="str">
            <v>Diamante</v>
          </cell>
          <cell r="J242" t="str">
            <v>CS</v>
          </cell>
          <cell r="K242" t="str">
            <v>Via Mosà¨ Bianchi, 1</v>
          </cell>
          <cell r="L242" t="str">
            <v>Scalea</v>
          </cell>
          <cell r="M242" t="str">
            <v>CS</v>
          </cell>
          <cell r="N242">
            <v>2</v>
          </cell>
          <cell r="O242" t="str">
            <v>S</v>
          </cell>
          <cell r="P242" t="str">
            <v xml:space="preserve">Scolastica - Lunedì Martedì Mercoledì Giovedì Venerdì Sabato </v>
          </cell>
          <cell r="Q242">
            <v>200</v>
          </cell>
          <cell r="R242">
            <v>15.862</v>
          </cell>
        </row>
        <row r="243">
          <cell r="A243">
            <v>2033</v>
          </cell>
          <cell r="B243" t="str">
            <v>155</v>
          </cell>
          <cell r="C243" t="str">
            <v>A</v>
          </cell>
          <cell r="D243" t="str">
            <v>1</v>
          </cell>
          <cell r="E243" t="str">
            <v>1</v>
          </cell>
          <cell r="F243" t="str">
            <v>Via Scridoso, 30 (Bonifati) -&gt; Via Scridoso, 53 (Bonifati) -&gt; Via Scridoso, 30 (Bonifati) -&gt; Via Timpone (Bonifati) -&gt; Via Timpone, 152 (Bonifati) -&gt; Via Timpone (Bonifati) -&gt; Località Cirimarco (Bonifati) -&gt; Strada Statale 18 Tirrena Inferiore, 34 (Bonifati) -&gt; Strada Statale 18 Tirrena Inferiore, 34 (Bonifati) -&gt; Via Nazionale, 2 (Bonifati) -&gt; Via Nazionale, 44 (Bonifati) -&gt; Via Nazionale, 114 (Bonifati) -&gt; Strada Statale 18 Tirrena Inferiore, 79 (Bonifati)</v>
          </cell>
          <cell r="G243" t="str">
            <v>Andata</v>
          </cell>
          <cell r="H243" t="str">
            <v>Via Scridoso, 30</v>
          </cell>
          <cell r="I243" t="str">
            <v>Bonifati</v>
          </cell>
          <cell r="J243" t="str">
            <v>CS</v>
          </cell>
          <cell r="K243" t="str">
            <v>Strada Statale 18 Tirrena Inferiore, 79</v>
          </cell>
          <cell r="L243" t="str">
            <v>Bonifati</v>
          </cell>
          <cell r="M243" t="str">
            <v>CS</v>
          </cell>
          <cell r="N243">
            <v>1</v>
          </cell>
          <cell r="O243" t="str">
            <v>S</v>
          </cell>
          <cell r="P243" t="str">
            <v xml:space="preserve">Scolastica - Lunedì Martedì Mercoledì Giovedì Venerdì Sabato </v>
          </cell>
          <cell r="Q243">
            <v>200</v>
          </cell>
          <cell r="R243">
            <v>11.659000000000001</v>
          </cell>
        </row>
        <row r="244">
          <cell r="A244">
            <v>2034</v>
          </cell>
          <cell r="B244" t="str">
            <v>155</v>
          </cell>
          <cell r="C244" t="str">
            <v>A</v>
          </cell>
          <cell r="D244" t="str">
            <v>2</v>
          </cell>
          <cell r="E244" t="str">
            <v>1</v>
          </cell>
          <cell r="F244" t="str">
            <v>Via Scridoso, 30 (Bonifati) -&gt; Via Scridoso, 53 (Bonifati) -&gt; Via Scridoso, 30 (Bonifati) -&gt; Via Timpone (Bonifati) -&gt; Via Timpone (Bonifati) -&gt; Strada Statale 18 Tirrena Inferiore, 34 (Bonifati) -&gt; Strada Statale 18 Tirrena Inferiore, 34 (Bonifati) -&gt; Via Nazionale, 2 (Bonifati) -&gt; Via Nazionale, 44 (Bonifati) -&gt; Via Nazionale, 114 (Bonifati)</v>
          </cell>
          <cell r="G244" t="str">
            <v>Andata</v>
          </cell>
          <cell r="H244" t="str">
            <v>Via Scridoso, 30</v>
          </cell>
          <cell r="I244" t="str">
            <v>Bonifati</v>
          </cell>
          <cell r="J244" t="str">
            <v>CS</v>
          </cell>
          <cell r="K244" t="str">
            <v>Via Nazionale, 114</v>
          </cell>
          <cell r="L244" t="str">
            <v>Bonifati</v>
          </cell>
          <cell r="M244" t="str">
            <v>CS</v>
          </cell>
          <cell r="N244">
            <v>1</v>
          </cell>
          <cell r="O244" t="str">
            <v>S</v>
          </cell>
          <cell r="P244" t="str">
            <v xml:space="preserve">Scolastica - Lunedì Martedì Mercoledì Giovedì Venerdì Sabato </v>
          </cell>
          <cell r="Q244">
            <v>200</v>
          </cell>
          <cell r="R244">
            <v>7.0279999999999996</v>
          </cell>
        </row>
        <row r="245">
          <cell r="A245">
            <v>2035</v>
          </cell>
          <cell r="B245" t="str">
            <v>155</v>
          </cell>
          <cell r="C245" t="str">
            <v>A</v>
          </cell>
          <cell r="D245" t="str">
            <v>1</v>
          </cell>
          <cell r="E245" t="str">
            <v>1</v>
          </cell>
          <cell r="F245" t="str">
            <v>Via Scridoso, 30 (Bonifati) -&gt; Via Scridoso, 53 (Bonifati) -&gt; Via Scridoso, 30 (Bonifati) -&gt; Via Timpone (Bonifati) -&gt; Via Timpone (Bonifati) -&gt; Strada Statale 18 Tirrena Inferiore, 34 (Bonifati) -&gt; Strada Statale 18 Tirrena Inferiore, 34 (Bonifati) -&gt; Via Nazionale, 2 (Bonifati) -&gt; Via Nazionale, 44 (Bonifati) -&gt; Via Nazionale, 114 (Bonifati) -&gt; Strada Statale 18 Tirrena Inferiore, 79 (Bonifati) -&gt; Strada Statale 18 Tirrena Inferiore, 55 (Sangineto)</v>
          </cell>
          <cell r="G245" t="str">
            <v>Andata</v>
          </cell>
          <cell r="H245" t="str">
            <v>Via Scridoso, 30</v>
          </cell>
          <cell r="I245" t="str">
            <v>Bonifati</v>
          </cell>
          <cell r="J245" t="str">
            <v>CS</v>
          </cell>
          <cell r="K245" t="str">
            <v>Strada Statale 18 Tirrena Inferiore, 55</v>
          </cell>
          <cell r="L245" t="str">
            <v>Sangineto</v>
          </cell>
          <cell r="M245" t="str">
            <v>CS</v>
          </cell>
          <cell r="N245">
            <v>1</v>
          </cell>
          <cell r="O245" t="str">
            <v>L</v>
          </cell>
          <cell r="P245" t="str">
            <v xml:space="preserve">Feriale - Lunedì Martedì Mercoledì Giovedì Venerdì Sabato </v>
          </cell>
          <cell r="Q245">
            <v>303</v>
          </cell>
          <cell r="R245">
            <v>10.957000000000001</v>
          </cell>
        </row>
        <row r="246">
          <cell r="A246">
            <v>2036</v>
          </cell>
          <cell r="B246" t="str">
            <v>155</v>
          </cell>
          <cell r="C246" t="str">
            <v>A</v>
          </cell>
          <cell r="D246" t="str">
            <v>1</v>
          </cell>
          <cell r="E246" t="str">
            <v>1</v>
          </cell>
          <cell r="F246" t="str">
            <v>Via Nazionale, 114 (Bonifati) -&gt; Via Nazionale, 44 (Bonifati) -&gt; Via Nazionale, 2 (Bonifati) -&gt; Strada Statale 18 Tirrena Inferiore, 34 (Bonifati) -&gt; Strada Statale 18 Tirrena Inferiore, 34 (Bonifati) -&gt; Via Timpone (Bonifati) -&gt; Via Timpone (Bonifati) -&gt; Via Scridoso, 30 (Bonifati) -&gt; Via Scridoso, 53 (Bonifati) -&gt; Via Scridoso, 30 (Bonifati)</v>
          </cell>
          <cell r="G246" t="str">
            <v>Ritorno</v>
          </cell>
          <cell r="H246" t="str">
            <v>Via Nazionale, 114</v>
          </cell>
          <cell r="I246" t="str">
            <v>Bonifati</v>
          </cell>
          <cell r="J246" t="str">
            <v>CS</v>
          </cell>
          <cell r="K246" t="str">
            <v>Via Scridoso, 30</v>
          </cell>
          <cell r="L246" t="str">
            <v>Bonifati</v>
          </cell>
          <cell r="M246" t="str">
            <v>CS</v>
          </cell>
          <cell r="N246">
            <v>1</v>
          </cell>
          <cell r="O246" t="str">
            <v>S</v>
          </cell>
          <cell r="P246" t="str">
            <v xml:space="preserve">Scolastica - Lunedì Martedì Mercoledì Giovedì Venerdì Sabato </v>
          </cell>
          <cell r="Q246">
            <v>200</v>
          </cell>
          <cell r="R246">
            <v>7.0730000000000004</v>
          </cell>
        </row>
        <row r="247">
          <cell r="A247">
            <v>2037</v>
          </cell>
          <cell r="B247" t="str">
            <v>155</v>
          </cell>
          <cell r="C247" t="str">
            <v>A</v>
          </cell>
          <cell r="D247" t="str">
            <v>2</v>
          </cell>
          <cell r="E247" t="str">
            <v>1</v>
          </cell>
          <cell r="F247" t="str">
            <v>Strada Statale 18 Tirrena Inferiore (Belvedere Marittimo) -&gt; Strada Statale 18 Tirrena Inferiore, 55 (Sangineto) -&gt; Strada Statale 18 Tirrena Inferiore, 79 (Bonifati) -&gt; Via Nazionale, 114 (Bonifati) -&gt; Via Nazionale, 44 (Bonifati) -&gt; Via Nazionale, 2 (Bonifati) -&gt; Strada Statale 18 Tirrena Inferiore, 34 (Bonifati) -&gt; Strada Statale 18 Tirrena Inferiore, 34 (Bonifati) -&gt; Via Timpone (Bonifati) -&gt; Località Cirimarco (Bonifati) -&gt; Via Timpone (Bonifati) -&gt; Via Timpone, 152 (Bonifati) -&gt; Via Scridoso, 30 (Bonifati) -&gt; Via Scridoso, 53 (Bonifati) -&gt; Via Scridoso, 30 (Bonifati)</v>
          </cell>
          <cell r="G247" t="str">
            <v>Ritorno</v>
          </cell>
          <cell r="H247" t="str">
            <v>Strada Statale 18 Tirrena Inferiore</v>
          </cell>
          <cell r="I247" t="str">
            <v>Belvedere Marittimo</v>
          </cell>
          <cell r="J247" t="str">
            <v>CS</v>
          </cell>
          <cell r="K247" t="str">
            <v>Via Scridoso, 30</v>
          </cell>
          <cell r="L247" t="str">
            <v>Bonifati</v>
          </cell>
          <cell r="M247" t="str">
            <v>CS</v>
          </cell>
          <cell r="N247">
            <v>1</v>
          </cell>
          <cell r="O247" t="str">
            <v>S</v>
          </cell>
          <cell r="P247" t="str">
            <v xml:space="preserve">Scolastica - Lunedì Martedì Mercoledì Giovedì Venerdì Sabato </v>
          </cell>
          <cell r="Q247">
            <v>200</v>
          </cell>
          <cell r="R247">
            <v>14.593999999999999</v>
          </cell>
        </row>
        <row r="248">
          <cell r="A248">
            <v>2038</v>
          </cell>
          <cell r="B248" t="str">
            <v>155</v>
          </cell>
          <cell r="C248" t="str">
            <v>A</v>
          </cell>
          <cell r="D248" t="str">
            <v>1</v>
          </cell>
          <cell r="E248" t="str">
            <v>1</v>
          </cell>
          <cell r="F248" t="str">
            <v>Strada Statale 18 Tirrena Inferiore, 55 (Sangineto) -&gt; Strada Statale 18 Tirrena Inferiore, 79 (Bonifati) -&gt; Via Nazionale, 114 (Bonifati)</v>
          </cell>
          <cell r="G248" t="str">
            <v>Ritorno</v>
          </cell>
          <cell r="H248" t="str">
            <v>Strada Statale 18 Tirrena Inferiore, 55</v>
          </cell>
          <cell r="I248" t="str">
            <v>Sangineto</v>
          </cell>
          <cell r="J248" t="str">
            <v>CS</v>
          </cell>
          <cell r="K248" t="str">
            <v>Via Nazionale, 114</v>
          </cell>
          <cell r="L248" t="str">
            <v>Bonifati</v>
          </cell>
          <cell r="M248" t="str">
            <v>CS</v>
          </cell>
          <cell r="N248">
            <v>1</v>
          </cell>
          <cell r="O248" t="str">
            <v>L</v>
          </cell>
          <cell r="P248" t="str">
            <v xml:space="preserve">Feriale - Lunedì Martedì Mercoledì Giovedì Venerdì Sabato </v>
          </cell>
          <cell r="Q248">
            <v>303</v>
          </cell>
          <cell r="R248">
            <v>3.4860000000000002</v>
          </cell>
        </row>
        <row r="249">
          <cell r="A249">
            <v>2039</v>
          </cell>
          <cell r="B249" t="str">
            <v>155</v>
          </cell>
          <cell r="C249" t="str">
            <v>A</v>
          </cell>
          <cell r="D249" t="str">
            <v>2</v>
          </cell>
          <cell r="E249" t="str">
            <v>1</v>
          </cell>
          <cell r="F249" t="str">
            <v>Via Nazionale, 114 (Bonifati) -&gt; Via Nazionale, 44 (Bonifati) -&gt; Via Nazionale, 2 (Bonifati) -&gt; Strada Statale 18 Tirrena Inferiore, 34 (Bonifati) -&gt; Strada Statale 18 Tirrena Inferiore, 34 (Bonifati) -&gt; Via Timpone (Bonifati) -&gt; Località Cirimarco (Bonifati) -&gt; Via Timpone (Bonifati) -&gt; Via Timpone, 152 (Bonifati) -&gt; Via Scridoso, 30 (Bonifati) -&gt; Via Scridoso, 53 (Bonifati) -&gt; Via Scridoso, 30 (Bonifati)</v>
          </cell>
          <cell r="G249" t="str">
            <v>Ritorno</v>
          </cell>
          <cell r="H249" t="str">
            <v>Via Nazionale, 114</v>
          </cell>
          <cell r="I249" t="str">
            <v>Bonifati</v>
          </cell>
          <cell r="J249" t="str">
            <v>CS</v>
          </cell>
          <cell r="K249" t="str">
            <v>Via Scridoso, 30</v>
          </cell>
          <cell r="L249" t="str">
            <v>Bonifati</v>
          </cell>
          <cell r="M249" t="str">
            <v>CS</v>
          </cell>
          <cell r="N249">
            <v>1</v>
          </cell>
          <cell r="O249" t="str">
            <v>L</v>
          </cell>
          <cell r="P249" t="str">
            <v xml:space="preserve">Feriale - Lunedì Martedì Mercoledì Giovedì Venerdì Sabato </v>
          </cell>
          <cell r="Q249">
            <v>303</v>
          </cell>
          <cell r="R249">
            <v>9.8680000000000003</v>
          </cell>
        </row>
        <row r="250">
          <cell r="A250">
            <v>2040</v>
          </cell>
          <cell r="B250" t="str">
            <v>155</v>
          </cell>
          <cell r="C250" t="str">
            <v>B</v>
          </cell>
          <cell r="D250" t="str">
            <v>1</v>
          </cell>
          <cell r="E250" t="str">
            <v>1</v>
          </cell>
          <cell r="F250" t="str">
            <v>Strada Statale 18 Tirrena Inferiore, 79 (Bonifati) -&gt; Strada Statale 18 Tirrena Inferiore, 55 (Sangineto) -&gt; Strada Statale 18 Tirrena Inferiore (Belvedere Marittimo) -&gt; Via degli Aragonesi, 63 (Belvedere Marittimo) -&gt; Via degli Aragonesi, 5 (Belvedere Marittimo) -&gt; Piazza Amellino, 14 (Belvedere Marittimo)</v>
          </cell>
          <cell r="G250" t="str">
            <v>Andata</v>
          </cell>
          <cell r="H250" t="str">
            <v>Strada Statale 18 Tirrena Inferiore, 79</v>
          </cell>
          <cell r="I250" t="str">
            <v>Bonifati</v>
          </cell>
          <cell r="J250" t="str">
            <v>CS</v>
          </cell>
          <cell r="K250" t="str">
            <v>Piazza Amellino, 14</v>
          </cell>
          <cell r="L250" t="str">
            <v>Belvedere Marittimo</v>
          </cell>
          <cell r="M250" t="str">
            <v>CS</v>
          </cell>
          <cell r="N250">
            <v>1</v>
          </cell>
          <cell r="O250" t="str">
            <v>L</v>
          </cell>
          <cell r="P250" t="str">
            <v xml:space="preserve">Feriale - Lunedì Martedì Mercoledì Giovedì Venerdì Sabato </v>
          </cell>
          <cell r="Q250">
            <v>303</v>
          </cell>
          <cell r="R250">
            <v>7.6890000000000001</v>
          </cell>
        </row>
        <row r="251">
          <cell r="A251">
            <v>2041</v>
          </cell>
          <cell r="B251" t="str">
            <v>157</v>
          </cell>
          <cell r="C251" t="str">
            <v>A</v>
          </cell>
          <cell r="D251" t="str">
            <v>1</v>
          </cell>
          <cell r="E251" t="str">
            <v>1</v>
          </cell>
          <cell r="F25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v>
          </cell>
          <cell r="G251" t="str">
            <v>Andata</v>
          </cell>
          <cell r="H251" t="str">
            <v>Autostazione Cosenza</v>
          </cell>
          <cell r="I251" t="str">
            <v>Cosenza</v>
          </cell>
          <cell r="J251" t="str">
            <v>CS</v>
          </cell>
          <cell r="K251" t="str">
            <v>Strada Statale 19 delle Calabrie, 20</v>
          </cell>
          <cell r="L251" t="str">
            <v>Lattarico</v>
          </cell>
          <cell r="M251" t="str">
            <v>CS</v>
          </cell>
          <cell r="N251">
            <v>7</v>
          </cell>
          <cell r="O251" t="str">
            <v>L</v>
          </cell>
          <cell r="P251" t="str">
            <v xml:space="preserve">Feriale - Lunedì Martedì Mercoledì Giovedì Venerdì Sabato </v>
          </cell>
          <cell r="Q251">
            <v>303</v>
          </cell>
          <cell r="R251">
            <v>23.295000000000002</v>
          </cell>
        </row>
        <row r="252">
          <cell r="A252">
            <v>2042</v>
          </cell>
          <cell r="B252" t="str">
            <v>157</v>
          </cell>
          <cell r="C252" t="str">
            <v>A</v>
          </cell>
          <cell r="D252" t="str">
            <v>2</v>
          </cell>
          <cell r="E252" t="str">
            <v>1</v>
          </cell>
          <cell r="F25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 -&gt; Strada Statale 19 delle Calabrie (Lattarico)</v>
          </cell>
          <cell r="G252" t="str">
            <v>Andata</v>
          </cell>
          <cell r="H252" t="str">
            <v>Autostazione Cosenza</v>
          </cell>
          <cell r="I252" t="str">
            <v>Cosenza</v>
          </cell>
          <cell r="J252" t="str">
            <v>CS</v>
          </cell>
          <cell r="K252" t="str">
            <v>Strada Statale 19 delle Calabrie</v>
          </cell>
          <cell r="L252" t="str">
            <v>Lattarico</v>
          </cell>
          <cell r="M252" t="str">
            <v>CS</v>
          </cell>
          <cell r="N252">
            <v>2</v>
          </cell>
          <cell r="O252" t="str">
            <v>L</v>
          </cell>
          <cell r="P252" t="str">
            <v xml:space="preserve">Feriale - Lunedì Martedì Mercoledì Giovedì Venerdì Sabato </v>
          </cell>
          <cell r="Q252">
            <v>303</v>
          </cell>
          <cell r="R252">
            <v>25.192</v>
          </cell>
        </row>
        <row r="253">
          <cell r="A253">
            <v>2043</v>
          </cell>
          <cell r="B253" t="str">
            <v>157</v>
          </cell>
          <cell r="C253" t="str">
            <v>A</v>
          </cell>
          <cell r="D253" t="str">
            <v>1</v>
          </cell>
          <cell r="E253" t="str">
            <v>1</v>
          </cell>
          <cell r="F25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Statale 19 delle Calabrie (Lattarico) -&gt; Strada Statale 19 delle Calabrie, 53 (Lattarico) -&gt; Strada Statale 19 delle Calabrie, 53 (Lattarico) -&gt; Strada Statale 19, 27 (Lattarico) -&gt; Strada Statale 19 delle Calabrie, 3 (Lattarico) -&gt; Strada Statale 19 delle Calabrie (Lattarico) -&gt; Strada Statale 19 delle Calabrie (Lattarico) -&gt; Strada Statale 19 delle Calabrie, 9 (Lattarico) -&gt; Strada Statale 19 delle Calabrie, 9 (Lattarico) -&gt; Strada Statale 19 delle Calabrie, 9 (Lattarico) -&gt; Strada Statale 19 delle Calabrie, 20 (Lattarico)</v>
          </cell>
          <cell r="G253" t="str">
            <v>Andata</v>
          </cell>
          <cell r="H253" t="str">
            <v>Autostazione Cosenza</v>
          </cell>
          <cell r="I253" t="str">
            <v>Cosenza</v>
          </cell>
          <cell r="J253" t="str">
            <v>CS</v>
          </cell>
          <cell r="K253" t="str">
            <v>Strada Statale 19 delle Calabrie, 20</v>
          </cell>
          <cell r="L253" t="str">
            <v>Lattarico</v>
          </cell>
          <cell r="M253" t="str">
            <v>CS</v>
          </cell>
          <cell r="N253">
            <v>1</v>
          </cell>
          <cell r="O253" t="str">
            <v>S</v>
          </cell>
          <cell r="P253" t="str">
            <v xml:space="preserve">Scolastica - Lunedì Martedì Mercoledì Giovedì Venerdì Sabato </v>
          </cell>
          <cell r="Q253">
            <v>200</v>
          </cell>
          <cell r="R253">
            <v>23.295000000000002</v>
          </cell>
        </row>
        <row r="254">
          <cell r="A254">
            <v>2044</v>
          </cell>
          <cell r="B254" t="str">
            <v>157</v>
          </cell>
          <cell r="C254" t="str">
            <v>A</v>
          </cell>
          <cell r="D254" t="str">
            <v>1</v>
          </cell>
          <cell r="E254" t="str">
            <v>1</v>
          </cell>
          <cell r="F254"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4" t="str">
            <v>Ritorno</v>
          </cell>
          <cell r="H254" t="str">
            <v>Strada Statale 19 delle Calabrie, 20</v>
          </cell>
          <cell r="I254" t="str">
            <v>Lattarico</v>
          </cell>
          <cell r="J254" t="str">
            <v>CS</v>
          </cell>
          <cell r="K254" t="str">
            <v>Autostazione Cosenza</v>
          </cell>
          <cell r="L254" t="str">
            <v>Cosenza</v>
          </cell>
          <cell r="M254" t="str">
            <v>CS</v>
          </cell>
          <cell r="N254">
            <v>6</v>
          </cell>
          <cell r="O254" t="str">
            <v>L</v>
          </cell>
          <cell r="P254" t="str">
            <v xml:space="preserve">Feriale - Lunedì Martedì Mercoledì Giovedì Venerdì Sabato </v>
          </cell>
          <cell r="Q254">
            <v>303</v>
          </cell>
          <cell r="R254">
            <v>23.61</v>
          </cell>
        </row>
        <row r="255">
          <cell r="A255">
            <v>2045</v>
          </cell>
          <cell r="B255" t="str">
            <v>157</v>
          </cell>
          <cell r="C255" t="str">
            <v>A</v>
          </cell>
          <cell r="D255" t="str">
            <v>2</v>
          </cell>
          <cell r="E255" t="str">
            <v>1</v>
          </cell>
          <cell r="F255" t="str">
            <v>Strada Statale 19 delle Calabrie (Lattarico) -&gt; 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5" t="str">
            <v>Ritorno</v>
          </cell>
          <cell r="H255" t="str">
            <v>Strada Statale 19 delle Calabrie</v>
          </cell>
          <cell r="I255" t="str">
            <v>Lattarico</v>
          </cell>
          <cell r="J255" t="str">
            <v>CS</v>
          </cell>
          <cell r="K255" t="str">
            <v>Autostazione Cosenza</v>
          </cell>
          <cell r="L255" t="str">
            <v>Cosenza</v>
          </cell>
          <cell r="M255" t="str">
            <v>CS</v>
          </cell>
          <cell r="N255">
            <v>2</v>
          </cell>
          <cell r="O255" t="str">
            <v>L</v>
          </cell>
          <cell r="P255" t="str">
            <v xml:space="preserve">Feriale - Lunedì Martedì Mercoledì Giovedì Venerdì Sabato </v>
          </cell>
          <cell r="Q255">
            <v>303</v>
          </cell>
          <cell r="R255">
            <v>25.509</v>
          </cell>
        </row>
        <row r="256">
          <cell r="A256">
            <v>2046</v>
          </cell>
          <cell r="B256" t="str">
            <v>157</v>
          </cell>
          <cell r="C256" t="str">
            <v>B</v>
          </cell>
          <cell r="D256" t="str">
            <v>1</v>
          </cell>
          <cell r="E256" t="str">
            <v>1</v>
          </cell>
          <cell r="F256"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56" t="str">
            <v>Ritorno</v>
          </cell>
          <cell r="H256" t="str">
            <v>Strada Statale 19 delle Calabrie, 20</v>
          </cell>
          <cell r="I256" t="str">
            <v>Lattarico</v>
          </cell>
          <cell r="J256" t="str">
            <v>CS</v>
          </cell>
          <cell r="K256" t="str">
            <v>Autostazione Cosenza</v>
          </cell>
          <cell r="L256" t="str">
            <v>Cosenza</v>
          </cell>
          <cell r="M256" t="str">
            <v>CS</v>
          </cell>
          <cell r="N256">
            <v>1</v>
          </cell>
          <cell r="O256" t="str">
            <v>L</v>
          </cell>
          <cell r="P256" t="str">
            <v xml:space="preserve">Feriale - Lunedì Martedì Mercoledì Giovedì Venerdì Sabato </v>
          </cell>
          <cell r="Q256">
            <v>303</v>
          </cell>
          <cell r="R256">
            <v>24.542000000000002</v>
          </cell>
        </row>
        <row r="257">
          <cell r="A257">
            <v>2047</v>
          </cell>
          <cell r="B257" t="str">
            <v>157</v>
          </cell>
          <cell r="C257" t="str">
            <v>C</v>
          </cell>
          <cell r="D257" t="str">
            <v>1</v>
          </cell>
          <cell r="E257" t="str">
            <v>1</v>
          </cell>
          <cell r="F257"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7" t="str">
            <v>Andata</v>
          </cell>
          <cell r="H257" t="str">
            <v>Autostazione Cosenza</v>
          </cell>
          <cell r="I257" t="str">
            <v>Cosenza</v>
          </cell>
          <cell r="J257" t="str">
            <v>CS</v>
          </cell>
          <cell r="K257" t="str">
            <v>Strada Provinciale 248 di Luzzi, 277</v>
          </cell>
          <cell r="L257" t="str">
            <v>Montalto Uffugo</v>
          </cell>
          <cell r="M257" t="str">
            <v>CS</v>
          </cell>
          <cell r="N257">
            <v>2</v>
          </cell>
          <cell r="O257" t="str">
            <v>L</v>
          </cell>
          <cell r="P257" t="str">
            <v xml:space="preserve">Feriale - Lunedì Martedì Mercoledì Giovedì Venerdì Sabato </v>
          </cell>
          <cell r="Q257">
            <v>303</v>
          </cell>
          <cell r="R257">
            <v>17.751000000000001</v>
          </cell>
        </row>
        <row r="258">
          <cell r="A258">
            <v>2049</v>
          </cell>
          <cell r="B258" t="str">
            <v>157</v>
          </cell>
          <cell r="C258" t="str">
            <v>C</v>
          </cell>
          <cell r="D258" t="str">
            <v>1</v>
          </cell>
          <cell r="E258" t="str">
            <v>1</v>
          </cell>
          <cell r="F258"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8" t="str">
            <v>Andata</v>
          </cell>
          <cell r="H258" t="str">
            <v>Autostazione Cosenza</v>
          </cell>
          <cell r="I258" t="str">
            <v>Cosenza</v>
          </cell>
          <cell r="J258" t="str">
            <v>CS</v>
          </cell>
          <cell r="K258" t="str">
            <v>Strada Provinciale 248 di Luzzi, 277</v>
          </cell>
          <cell r="L258" t="str">
            <v>Montalto Uffugo</v>
          </cell>
          <cell r="M258" t="str">
            <v>CS</v>
          </cell>
          <cell r="N258">
            <v>3</v>
          </cell>
          <cell r="O258" t="str">
            <v>S</v>
          </cell>
          <cell r="P258" t="str">
            <v xml:space="preserve">Scolastica - Lunedì Martedì Mercoledì Giovedì Venerdì Sabato </v>
          </cell>
          <cell r="Q258">
            <v>200</v>
          </cell>
          <cell r="R258">
            <v>17.751000000000001</v>
          </cell>
        </row>
        <row r="259">
          <cell r="A259">
            <v>2050</v>
          </cell>
          <cell r="B259" t="str">
            <v>157</v>
          </cell>
          <cell r="C259" t="str">
            <v>C</v>
          </cell>
          <cell r="D259" t="str">
            <v>2</v>
          </cell>
          <cell r="E259" t="str">
            <v>1</v>
          </cell>
          <cell r="F259"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59" t="str">
            <v>Andata</v>
          </cell>
          <cell r="H259" t="str">
            <v>Via Valle del Neto, 3</v>
          </cell>
          <cell r="I259" t="str">
            <v>Rende</v>
          </cell>
          <cell r="J259" t="str">
            <v>CS</v>
          </cell>
          <cell r="K259" t="str">
            <v>Strada Provinciale 248 di Luzzi, 277</v>
          </cell>
          <cell r="L259" t="str">
            <v>Montalto Uffugo</v>
          </cell>
          <cell r="M259" t="str">
            <v>CS</v>
          </cell>
          <cell r="N259">
            <v>2</v>
          </cell>
          <cell r="O259" t="str">
            <v>S</v>
          </cell>
          <cell r="P259" t="str">
            <v xml:space="preserve">Scolastica - Lunedì Martedì Mercoledì Giovedì Venerdì Sabato </v>
          </cell>
          <cell r="Q259">
            <v>200</v>
          </cell>
          <cell r="R259">
            <v>14.196999999999999</v>
          </cell>
        </row>
        <row r="260">
          <cell r="A260">
            <v>2051</v>
          </cell>
          <cell r="B260" t="str">
            <v>157</v>
          </cell>
          <cell r="C260" t="str">
            <v>C</v>
          </cell>
          <cell r="D260" t="str">
            <v>1</v>
          </cell>
          <cell r="E260" t="str">
            <v>1</v>
          </cell>
          <cell r="F260"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0" t="str">
            <v>Ritorno</v>
          </cell>
          <cell r="H260" t="str">
            <v>Strada Provinciale 248 di Luzzi, 277</v>
          </cell>
          <cell r="I260" t="str">
            <v>Montalto Uffugo</v>
          </cell>
          <cell r="J260" t="str">
            <v>CS</v>
          </cell>
          <cell r="K260" t="str">
            <v>Autostazione Cosenza</v>
          </cell>
          <cell r="L260" t="str">
            <v>Cosenza</v>
          </cell>
          <cell r="M260" t="str">
            <v>CS</v>
          </cell>
          <cell r="N260">
            <v>1</v>
          </cell>
          <cell r="O260" t="str">
            <v>S</v>
          </cell>
          <cell r="P260" t="str">
            <v xml:space="preserve">Scolastica - Lunedì Martedì Mercoledì Giovedì Venerdì Sabato </v>
          </cell>
          <cell r="Q260">
            <v>200</v>
          </cell>
          <cell r="R260">
            <v>18.125</v>
          </cell>
        </row>
        <row r="261">
          <cell r="A261">
            <v>2052</v>
          </cell>
          <cell r="B261" t="str">
            <v>157</v>
          </cell>
          <cell r="C261" t="str">
            <v>C</v>
          </cell>
          <cell r="D261" t="str">
            <v>1</v>
          </cell>
          <cell r="E261" t="str">
            <v>1</v>
          </cell>
          <cell r="F261"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1" t="str">
            <v>Ritorno</v>
          </cell>
          <cell r="H261" t="str">
            <v>Strada Provinciale 248 di Luzzi, 277</v>
          </cell>
          <cell r="I261" t="str">
            <v>Montalto Uffugo</v>
          </cell>
          <cell r="J261" t="str">
            <v>CS</v>
          </cell>
          <cell r="K261" t="str">
            <v>Autostazione Cosenza</v>
          </cell>
          <cell r="L261" t="str">
            <v>Cosenza</v>
          </cell>
          <cell r="M261" t="str">
            <v>CS</v>
          </cell>
          <cell r="N261">
            <v>2</v>
          </cell>
          <cell r="O261" t="str">
            <v>L</v>
          </cell>
          <cell r="P261" t="str">
            <v xml:space="preserve">Feriale - Lunedì Martedì Mercoledì Giovedì Venerdì Sabato </v>
          </cell>
          <cell r="Q261">
            <v>303</v>
          </cell>
          <cell r="R261">
            <v>18.125</v>
          </cell>
        </row>
        <row r="262">
          <cell r="A262">
            <v>2053</v>
          </cell>
          <cell r="B262" t="str">
            <v>157</v>
          </cell>
          <cell r="C262" t="str">
            <v>C</v>
          </cell>
          <cell r="D262" t="str">
            <v>1</v>
          </cell>
          <cell r="E262" t="str">
            <v>1</v>
          </cell>
          <cell r="F26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2" t="str">
            <v>Andata</v>
          </cell>
          <cell r="H262" t="str">
            <v>Autostazione Cosenza</v>
          </cell>
          <cell r="I262" t="str">
            <v>Cosenza</v>
          </cell>
          <cell r="J262" t="str">
            <v>CS</v>
          </cell>
          <cell r="K262" t="str">
            <v>Strada Provinciale 248 di Luzzi, 277</v>
          </cell>
          <cell r="L262" t="str">
            <v>Montalto Uffugo</v>
          </cell>
          <cell r="M262" t="str">
            <v>CS</v>
          </cell>
          <cell r="N262">
            <v>1</v>
          </cell>
          <cell r="O262" t="str">
            <v>Z52</v>
          </cell>
          <cell r="P262" t="str">
            <v xml:space="preserve">Scolastica da Lunedì a Venerdì - Lunedì Martedì Mercoledì Giovedì Venerdì </v>
          </cell>
          <cell r="Q262">
            <v>175</v>
          </cell>
          <cell r="R262">
            <v>17.751000000000001</v>
          </cell>
        </row>
        <row r="263">
          <cell r="A263">
            <v>2054</v>
          </cell>
          <cell r="B263" t="str">
            <v>157</v>
          </cell>
          <cell r="C263" t="str">
            <v>C</v>
          </cell>
          <cell r="D263" t="str">
            <v>1</v>
          </cell>
          <cell r="E263" t="str">
            <v>1</v>
          </cell>
          <cell r="F26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3" t="str">
            <v>Andata</v>
          </cell>
          <cell r="H263" t="str">
            <v>Autostazione Cosenza</v>
          </cell>
          <cell r="I263" t="str">
            <v>Cosenza</v>
          </cell>
          <cell r="J263" t="str">
            <v>CS</v>
          </cell>
          <cell r="K263" t="str">
            <v>Strada Provinciale 248 di Luzzi, 277</v>
          </cell>
          <cell r="L263" t="str">
            <v>Montalto Uffugo</v>
          </cell>
          <cell r="M263" t="str">
            <v>CS</v>
          </cell>
          <cell r="N263">
            <v>1</v>
          </cell>
          <cell r="O263" t="str">
            <v>Z40</v>
          </cell>
          <cell r="P263" t="str">
            <v xml:space="preserve">Feriale nella sola giornata di Sabato - Sabato </v>
          </cell>
          <cell r="Q263">
            <v>49</v>
          </cell>
          <cell r="R263">
            <v>17.751000000000001</v>
          </cell>
        </row>
        <row r="264">
          <cell r="A264">
            <v>2055</v>
          </cell>
          <cell r="B264" t="str">
            <v>157</v>
          </cell>
          <cell r="C264" t="str">
            <v>F</v>
          </cell>
          <cell r="D264" t="str">
            <v>1</v>
          </cell>
          <cell r="E264" t="str">
            <v>1</v>
          </cell>
          <cell r="F26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Repaci, 52 (Rende) -&gt; Via Repaci, 46 (Rende) -&gt; Via Repaci, 43 (Rende) -&gt; Via Repaci, 18 (Rende) -&gt; Via Fratelli Salerno, 31 (Rende) -&gt; Via San Chiara, 91-95 (Rende) -&gt; Via Santa Chiara, 157 (Rende) -&gt; Via Santa Chiara, 157 (Rende) -&gt; Via Fratelli Salerno, 31 (Rende) -&gt; Contrada Santa Rosa (Rende) -&gt; Contrada San Rosa, 5 (Rende) -&gt; Contrada San Rosa, 41 (Rende) -&gt; Contrada Santa Rosa (Rende) -&gt; Via Roald Amundsen, 7 (Rende)</v>
          </cell>
          <cell r="G264" t="str">
            <v>Andata</v>
          </cell>
          <cell r="H264" t="str">
            <v>Autostazione Cosenza</v>
          </cell>
          <cell r="I264" t="str">
            <v>Cosenza</v>
          </cell>
          <cell r="J264" t="str">
            <v>CS</v>
          </cell>
          <cell r="K264" t="str">
            <v>Via Roald Amundsen, 7</v>
          </cell>
          <cell r="L264" t="str">
            <v>Rende</v>
          </cell>
          <cell r="M264" t="str">
            <v>CS</v>
          </cell>
          <cell r="N264">
            <v>4</v>
          </cell>
          <cell r="O264" t="str">
            <v>L</v>
          </cell>
          <cell r="P264" t="str">
            <v xml:space="preserve">Feriale - Lunedì Martedì Mercoledì Giovedì Venerdì Sabato </v>
          </cell>
          <cell r="Q264">
            <v>303</v>
          </cell>
          <cell r="R264">
            <v>10.315</v>
          </cell>
        </row>
        <row r="265">
          <cell r="A265">
            <v>2057</v>
          </cell>
          <cell r="B265" t="str">
            <v>157</v>
          </cell>
          <cell r="C265" t="str">
            <v>F</v>
          </cell>
          <cell r="D265" t="str">
            <v>1</v>
          </cell>
          <cell r="E265" t="str">
            <v>1</v>
          </cell>
          <cell r="F265" t="str">
            <v>Via Roald Amundsen, 7 (Rende) -&gt; Contrada Santa Rosa (Rende) -&gt; Contrada San Rosa, 41 (Rende) -&gt; Contrada San Rosa, 5 (Rende) -&gt; Contrada Santa Rosa (Rende) -&gt; Via Fratelli Salerno, 31 (Rende) -&gt; Via San Chiara, 91-95 (Rende) -&gt; Via Santa Chiara, 157 (Rende) -&gt; Via Santa Chiara, 157 (Rende) -&gt; Via Fratelli Salerno, 31 (Rende) -&gt; Via Repaci, 18 (Rende) -&gt; Via Repaci, 43 (Rende) -&gt; Via Repaci, 46 (Rende) -&gt; Via Repaci, 52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5" t="str">
            <v>Ritorno</v>
          </cell>
          <cell r="H265" t="str">
            <v>Via Roald Amundsen, 7</v>
          </cell>
          <cell r="I265" t="str">
            <v>Rende</v>
          </cell>
          <cell r="J265" t="str">
            <v>CS</v>
          </cell>
          <cell r="K265" t="str">
            <v>Autostazione Cosenza</v>
          </cell>
          <cell r="L265" t="str">
            <v>Cosenza</v>
          </cell>
          <cell r="M265" t="str">
            <v>CS</v>
          </cell>
          <cell r="N265">
            <v>4</v>
          </cell>
          <cell r="O265" t="str">
            <v>L</v>
          </cell>
          <cell r="P265" t="str">
            <v xml:space="preserve">Feriale - Lunedì Martedì Mercoledì Giovedì Venerdì Sabato </v>
          </cell>
          <cell r="Q265">
            <v>303</v>
          </cell>
          <cell r="R265">
            <v>10.032</v>
          </cell>
        </row>
        <row r="266">
          <cell r="A266">
            <v>2058</v>
          </cell>
          <cell r="B266" t="str">
            <v>157</v>
          </cell>
          <cell r="C266" t="str">
            <v>G</v>
          </cell>
          <cell r="D266" t="str">
            <v>1</v>
          </cell>
          <cell r="E266" t="str">
            <v>1</v>
          </cell>
          <cell r="F266" t="str">
            <v>Università della Calabria - Arcavacata (Rende) -&gt; Via Alberto Savinio, 43 (Rende) -&gt; Via Alberto Savinio, 9 (Rende) -&gt; Via Tito Flavio, 70 (Rende) -&gt; Via Settimio Severo, 83 (Rende) -&gt; Via Alessandro Magno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66" t="str">
            <v>Andata</v>
          </cell>
          <cell r="H266" t="str">
            <v>Università della Calabria - Arcavacata</v>
          </cell>
          <cell r="I266" t="str">
            <v>Rende</v>
          </cell>
          <cell r="J266" t="str">
            <v>CS</v>
          </cell>
          <cell r="K266" t="str">
            <v>Strada Provinciale 248 di Luzzi, 277</v>
          </cell>
          <cell r="L266" t="str">
            <v>Montalto Uffugo</v>
          </cell>
          <cell r="M266" t="str">
            <v>CS</v>
          </cell>
          <cell r="N266">
            <v>6</v>
          </cell>
          <cell r="O266" t="str">
            <v>Z36</v>
          </cell>
          <cell r="P266" t="str">
            <v xml:space="preserve">Feriale nel periodo 1/01 - 31/07 e 10/09 - 31/12 - Lunedì Martedì Mercoledì Giovedì Venerdì Sabato </v>
          </cell>
          <cell r="Q266">
            <v>271</v>
          </cell>
          <cell r="R266">
            <v>11.750999999999999</v>
          </cell>
        </row>
        <row r="267">
          <cell r="A267">
            <v>2059</v>
          </cell>
          <cell r="B267" t="str">
            <v>157</v>
          </cell>
          <cell r="C267" t="str">
            <v>G</v>
          </cell>
          <cell r="D267" t="str">
            <v>1</v>
          </cell>
          <cell r="E267" t="str">
            <v>1</v>
          </cell>
          <cell r="F267"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Via Alessandro Magno (Rende) -&gt; Via Settimio Severo, 83 (Rende) -&gt; Via Tito Flavio, 70 (Rende) -&gt; Via Alberto Savinio, 9 (Rende) -&gt; Università della Calabria - Arcavacata (Rende)</v>
          </cell>
          <cell r="G267" t="str">
            <v>Ritorno</v>
          </cell>
          <cell r="H267" t="str">
            <v>Strada Provinciale 248 di Luzzi, 277</v>
          </cell>
          <cell r="I267" t="str">
            <v>Montalto Uffugo</v>
          </cell>
          <cell r="J267" t="str">
            <v>CS</v>
          </cell>
          <cell r="K267" t="str">
            <v>Università della Calabria - Arcavacata</v>
          </cell>
          <cell r="L267" t="str">
            <v>Rende</v>
          </cell>
          <cell r="M267" t="str">
            <v>CS</v>
          </cell>
          <cell r="N267">
            <v>5</v>
          </cell>
          <cell r="O267" t="str">
            <v>Z36</v>
          </cell>
          <cell r="P267" t="str">
            <v xml:space="preserve">Feriale nel periodo 1/01 - 31/07 e 10/09 - 31/12 - Lunedì Martedì Mercoledì Giovedì Venerdì Sabato </v>
          </cell>
          <cell r="Q267">
            <v>271</v>
          </cell>
          <cell r="R267">
            <v>11.603999999999999</v>
          </cell>
        </row>
        <row r="268">
          <cell r="A268">
            <v>2060</v>
          </cell>
          <cell r="B268" t="str">
            <v>157</v>
          </cell>
          <cell r="C268" t="str">
            <v>H</v>
          </cell>
          <cell r="D268" t="str">
            <v>1</v>
          </cell>
          <cell r="E268" t="str">
            <v>1</v>
          </cell>
          <cell r="F268" t="str">
            <v>Via Sant' Antonello, 139 (Montalto Uffugo) -&gt; Via Palmi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8" t="str">
            <v>Ritorno</v>
          </cell>
          <cell r="H268" t="str">
            <v>Via Sant' Antonello, 139</v>
          </cell>
          <cell r="I268" t="str">
            <v>Montalto Uffugo</v>
          </cell>
          <cell r="J268" t="str">
            <v>CS</v>
          </cell>
          <cell r="K268" t="str">
            <v>Autostazione Cosenza</v>
          </cell>
          <cell r="L268" t="str">
            <v>Cosenza</v>
          </cell>
          <cell r="M268" t="str">
            <v>CS</v>
          </cell>
          <cell r="N268">
            <v>1</v>
          </cell>
          <cell r="O268" t="str">
            <v>S</v>
          </cell>
          <cell r="P268" t="str">
            <v xml:space="preserve">Scolastica - Lunedì Martedì Mercoledì Giovedì Venerdì Sabato </v>
          </cell>
          <cell r="Q268">
            <v>200</v>
          </cell>
          <cell r="R268">
            <v>14.348000000000001</v>
          </cell>
        </row>
        <row r="269">
          <cell r="A269">
            <v>2061</v>
          </cell>
          <cell r="B269" t="str">
            <v>157</v>
          </cell>
          <cell r="C269" t="str">
            <v>H</v>
          </cell>
          <cell r="D269" t="str">
            <v>2</v>
          </cell>
          <cell r="E269" t="str">
            <v>1</v>
          </cell>
          <cell r="F269" t="str">
            <v>Via Palmi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Repaci, 18 (Rende) -&gt; Via Repaci, 43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69" t="str">
            <v>Ritorno</v>
          </cell>
          <cell r="H269" t="str">
            <v>Via Palmi</v>
          </cell>
          <cell r="I269" t="str">
            <v>Montalto Uffugo</v>
          </cell>
          <cell r="J269" t="str">
            <v>CS</v>
          </cell>
          <cell r="K269" t="str">
            <v>Autostazione Cosenza</v>
          </cell>
          <cell r="L269" t="str">
            <v>Cosenza</v>
          </cell>
          <cell r="M269" t="str">
            <v>CS</v>
          </cell>
          <cell r="N269">
            <v>1</v>
          </cell>
          <cell r="O269" t="str">
            <v>S</v>
          </cell>
          <cell r="P269" t="str">
            <v xml:space="preserve">Scolastica - Lunedì Martedì Mercoledì Giovedì Venerdì Sabato </v>
          </cell>
          <cell r="Q269">
            <v>200</v>
          </cell>
          <cell r="R269">
            <v>13.013999999999999</v>
          </cell>
        </row>
        <row r="270">
          <cell r="A270">
            <v>2062</v>
          </cell>
          <cell r="B270" t="str">
            <v>157</v>
          </cell>
          <cell r="C270" t="str">
            <v>I</v>
          </cell>
          <cell r="D270" t="str">
            <v>1</v>
          </cell>
          <cell r="E270" t="str">
            <v>1</v>
          </cell>
          <cell r="F270" t="str">
            <v>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0" t="str">
            <v>Ritorno</v>
          </cell>
          <cell r="H270" t="str">
            <v>Via Marinella, 48</v>
          </cell>
          <cell r="I270" t="str">
            <v>Montalto Uffugo</v>
          </cell>
          <cell r="J270" t="str">
            <v>CS</v>
          </cell>
          <cell r="K270" t="str">
            <v>Autostazione Cosenza</v>
          </cell>
          <cell r="L270" t="str">
            <v>Cosenza</v>
          </cell>
          <cell r="M270" t="str">
            <v>CS</v>
          </cell>
          <cell r="N270">
            <v>1</v>
          </cell>
          <cell r="O270" t="str">
            <v>Z52</v>
          </cell>
          <cell r="P270" t="str">
            <v xml:space="preserve">Scolastica da Lunedì a Venerdì - Lunedì Martedì Mercoledì Giovedì Venerdì </v>
          </cell>
          <cell r="Q270">
            <v>175</v>
          </cell>
          <cell r="R270">
            <v>15.672000000000001</v>
          </cell>
        </row>
        <row r="271">
          <cell r="A271">
            <v>2063</v>
          </cell>
          <cell r="B271" t="str">
            <v>157</v>
          </cell>
          <cell r="C271" t="str">
            <v>J</v>
          </cell>
          <cell r="D271" t="str">
            <v>1</v>
          </cell>
          <cell r="E271" t="str">
            <v>1</v>
          </cell>
          <cell r="F271" t="str">
            <v>Università della Calabria - Arcavacata (Rende) -&gt; Via Pietro Bucci (Rende) -&gt; Via Pietro De Crescenzi,2 (Rende) -&gt; Via Caduti di Nassirya, 252-298 (Rende) -&gt; Via Aldo Cannata, 1 (Castrolibero)</v>
          </cell>
          <cell r="G271" t="str">
            <v>Ritorno</v>
          </cell>
          <cell r="H271" t="str">
            <v>Università della Calabria - Arcavacata</v>
          </cell>
          <cell r="I271" t="str">
            <v>Rende</v>
          </cell>
          <cell r="J271" t="str">
            <v>CS</v>
          </cell>
          <cell r="K271" t="str">
            <v>Via Aldo Cannata, 1</v>
          </cell>
          <cell r="L271" t="str">
            <v>Castrolibero</v>
          </cell>
          <cell r="M271" t="str">
            <v>CS</v>
          </cell>
          <cell r="N271">
            <v>1</v>
          </cell>
          <cell r="O271" t="str">
            <v>S</v>
          </cell>
          <cell r="P271" t="str">
            <v xml:space="preserve">Scolastica - Lunedì Martedì Mercoledì Giovedì Venerdì Sabato </v>
          </cell>
          <cell r="Q271">
            <v>200</v>
          </cell>
          <cell r="R271">
            <v>8.56</v>
          </cell>
        </row>
        <row r="272">
          <cell r="A272">
            <v>2064</v>
          </cell>
          <cell r="B272" t="str">
            <v>157</v>
          </cell>
          <cell r="C272" t="str">
            <v>K</v>
          </cell>
          <cell r="D272" t="str">
            <v>1</v>
          </cell>
          <cell r="E272" t="str">
            <v>1</v>
          </cell>
          <cell r="F272"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Via Gioacchino Rossini, 60 (Rende) -&gt; Strada Statale 19 delle Calabrie, 265 (Rende) -&gt; Via Repaci, 18 (Rende) -&gt; Via Repaci, 43 (Rende) -&gt; Via Repaci, 46 (Rende) -&gt; Via Repaci, 52 (Rende) -&gt; Via Valle del Neto, 3 (Rende)</v>
          </cell>
          <cell r="G272" t="str">
            <v>Ritorno</v>
          </cell>
          <cell r="H272" t="str">
            <v>Strada Provinciale 248 di Luzzi, 277</v>
          </cell>
          <cell r="I272" t="str">
            <v>Montalto Uffugo</v>
          </cell>
          <cell r="J272" t="str">
            <v>CS</v>
          </cell>
          <cell r="K272" t="str">
            <v>Via Valle del Neto, 3</v>
          </cell>
          <cell r="L272" t="str">
            <v>Rende</v>
          </cell>
          <cell r="M272" t="str">
            <v>CS</v>
          </cell>
          <cell r="N272">
            <v>1</v>
          </cell>
          <cell r="O272" t="str">
            <v>L</v>
          </cell>
          <cell r="P272" t="str">
            <v xml:space="preserve">Feriale - Lunedì Martedì Mercoledì Giovedì Venerdì Sabato </v>
          </cell>
          <cell r="Q272">
            <v>303</v>
          </cell>
          <cell r="R272">
            <v>14.827</v>
          </cell>
        </row>
        <row r="273">
          <cell r="A273">
            <v>2065</v>
          </cell>
          <cell r="B273" t="str">
            <v>157</v>
          </cell>
          <cell r="C273" t="str">
            <v>K</v>
          </cell>
          <cell r="D273" t="str">
            <v>1</v>
          </cell>
          <cell r="E273" t="str">
            <v>1</v>
          </cell>
          <cell r="F273"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v>
          </cell>
          <cell r="G273" t="str">
            <v>Ritorno</v>
          </cell>
          <cell r="H273" t="str">
            <v>Strada Provinciale 248 di Luzzi, 277</v>
          </cell>
          <cell r="I273" t="str">
            <v>Montalto Uffugo</v>
          </cell>
          <cell r="J273" t="str">
            <v>CS</v>
          </cell>
          <cell r="K273" t="str">
            <v>Strada Statale 19 delle Calabrie</v>
          </cell>
          <cell r="L273" t="str">
            <v>Rende</v>
          </cell>
          <cell r="M273" t="str">
            <v>CS</v>
          </cell>
          <cell r="N273">
            <v>3</v>
          </cell>
          <cell r="O273" t="str">
            <v>S</v>
          </cell>
          <cell r="P273" t="str">
            <v xml:space="preserve">Scolastica - Lunedì Martedì Mercoledì Giovedì Venerdì Sabato </v>
          </cell>
          <cell r="Q273">
            <v>200</v>
          </cell>
          <cell r="R273">
            <v>10.999000000000001</v>
          </cell>
        </row>
        <row r="274">
          <cell r="A274">
            <v>2066</v>
          </cell>
          <cell r="B274" t="str">
            <v>157</v>
          </cell>
          <cell r="C274" t="str">
            <v>L</v>
          </cell>
          <cell r="D274" t="str">
            <v>1</v>
          </cell>
          <cell r="E274" t="str">
            <v>1</v>
          </cell>
          <cell r="F274"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Via Roald Amundsen, 7 (Rende)</v>
          </cell>
          <cell r="G274" t="str">
            <v>Ritorno</v>
          </cell>
          <cell r="H274" t="str">
            <v>Strada Statale 19 delle Calabrie, 20</v>
          </cell>
          <cell r="I274" t="str">
            <v>Lattarico</v>
          </cell>
          <cell r="J274" t="str">
            <v>CS</v>
          </cell>
          <cell r="K274" t="str">
            <v>Via Roald Amundsen, 7</v>
          </cell>
          <cell r="L274" t="str">
            <v>Rende</v>
          </cell>
          <cell r="M274" t="str">
            <v>CS</v>
          </cell>
          <cell r="N274">
            <v>1</v>
          </cell>
          <cell r="O274" t="str">
            <v>L</v>
          </cell>
          <cell r="P274" t="str">
            <v xml:space="preserve">Feriale - Lunedì Martedì Mercoledì Giovedì Venerdì Sabato </v>
          </cell>
          <cell r="Q274">
            <v>303</v>
          </cell>
          <cell r="R274">
            <v>18.734999999999999</v>
          </cell>
        </row>
        <row r="275">
          <cell r="A275">
            <v>2067</v>
          </cell>
          <cell r="B275" t="str">
            <v>157</v>
          </cell>
          <cell r="C275" t="str">
            <v>L</v>
          </cell>
          <cell r="D275" t="str">
            <v>1</v>
          </cell>
          <cell r="E275" t="str">
            <v>1</v>
          </cell>
          <cell r="F275" t="str">
            <v>Strada Statale 19 delle Calabrie, 20 (Lattarico) -&gt; Strada Statale 19, 3 (Lattarico) -&gt; Strada Statale 19 delle Calabrie, 9 (Lattarico) -&gt; Strada Statale 19 delle Calabrie (Lattarico) -&gt; Strada Statale 19 delle Calabrie (Lattarico) -&gt; Strada Statale 19 delle Calabrie, 3 (Lattarico) -&gt; Strada Statale 19 delle Calabrie, 29 (Lattarico) -&gt; Strada Statale 19 delle Calabrie, 53 (Lattarico) -&gt; Strada Statale 19 delle Calabrie (Lattarico)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Via Roald Amundsen, 7 (Rende)</v>
          </cell>
          <cell r="G275" t="str">
            <v>Ritorno</v>
          </cell>
          <cell r="H275" t="str">
            <v>Strada Statale 19 delle Calabrie, 20</v>
          </cell>
          <cell r="I275" t="str">
            <v>Lattarico</v>
          </cell>
          <cell r="J275" t="str">
            <v>CS</v>
          </cell>
          <cell r="K275" t="str">
            <v>Via Roald Amundsen, 7</v>
          </cell>
          <cell r="L275" t="str">
            <v>Rende</v>
          </cell>
          <cell r="M275" t="str">
            <v>CS</v>
          </cell>
          <cell r="N275">
            <v>1</v>
          </cell>
          <cell r="O275" t="str">
            <v>S</v>
          </cell>
          <cell r="P275" t="str">
            <v xml:space="preserve">Scolastica - Lunedì Martedì Mercoledì Giovedì Venerdì Sabato </v>
          </cell>
          <cell r="Q275">
            <v>200</v>
          </cell>
          <cell r="R275">
            <v>18.704999999999998</v>
          </cell>
        </row>
        <row r="276">
          <cell r="A276">
            <v>2068</v>
          </cell>
          <cell r="B276" t="str">
            <v>157</v>
          </cell>
          <cell r="C276" t="str">
            <v>M</v>
          </cell>
          <cell r="D276" t="str">
            <v>1</v>
          </cell>
          <cell r="E276" t="str">
            <v>1</v>
          </cell>
          <cell r="F276" t="str">
            <v>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Aldo Cannata, 1 (Castrolibero)</v>
          </cell>
          <cell r="G276" t="str">
            <v>Ritorno</v>
          </cell>
          <cell r="H276" t="str">
            <v>Strada Statale 19 delle Calabrie, 115-129</v>
          </cell>
          <cell r="I276" t="str">
            <v>Rende</v>
          </cell>
          <cell r="J276" t="str">
            <v>CS</v>
          </cell>
          <cell r="K276" t="str">
            <v>Via Aldo Cannata, 1</v>
          </cell>
          <cell r="L276" t="str">
            <v>Castrolibero</v>
          </cell>
          <cell r="M276" t="str">
            <v>CS</v>
          </cell>
          <cell r="N276">
            <v>2</v>
          </cell>
          <cell r="O276" t="str">
            <v>S</v>
          </cell>
          <cell r="P276" t="str">
            <v xml:space="preserve">Scolastica - Lunedì Martedì Mercoledì Giovedì Venerdì Sabato </v>
          </cell>
          <cell r="Q276">
            <v>200</v>
          </cell>
          <cell r="R276">
            <v>8.6929999999999996</v>
          </cell>
        </row>
        <row r="277">
          <cell r="A277">
            <v>2069</v>
          </cell>
          <cell r="B277" t="str">
            <v>158</v>
          </cell>
          <cell r="C277" t="str">
            <v>A</v>
          </cell>
          <cell r="D277" t="str">
            <v>1</v>
          </cell>
          <cell r="E277" t="str">
            <v>1</v>
          </cell>
          <cell r="F277" t="str">
            <v>Contrada Maio, 121 (Rende) -&gt; Contrada Maio, 10 (Rende) -&gt; Via Gran Sasso (Rende) -&gt; Via Piemonte, 35 (Rende) -&gt; Via Piemonte, 9 (Rende) -&gt; Via Piemonte, 5 (Rende) -&gt; Via Piemonte, 2 (Rende) -&gt; Viale dei Giardini, 9 (Rende) -&gt; Viale dei Giardini, 5 (Rende) -&gt; Viale dei Giardini, 22 (Rende) -&gt; Viale dei Giardini, 1H (Rende) -&gt; Viale dei Giardini, 1H (Rende) -&gt; Via Londra, 5 (Rende) -&gt; Via Londra, 8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7" t="str">
            <v>Andata</v>
          </cell>
          <cell r="H277" t="str">
            <v>Contrada Maio, 121</v>
          </cell>
          <cell r="I277" t="str">
            <v>Rende</v>
          </cell>
          <cell r="J277" t="str">
            <v>CS</v>
          </cell>
          <cell r="K277" t="str">
            <v>Autostazione Cosenza</v>
          </cell>
          <cell r="L277" t="str">
            <v>Cosenza</v>
          </cell>
          <cell r="M277" t="str">
            <v>CS</v>
          </cell>
          <cell r="N277">
            <v>4</v>
          </cell>
          <cell r="O277" t="str">
            <v>L</v>
          </cell>
          <cell r="P277" t="str">
            <v xml:space="preserve">Feriale - Lunedì Martedì Mercoledì Giovedì Venerdì Sabato </v>
          </cell>
          <cell r="Q277">
            <v>303</v>
          </cell>
          <cell r="R277">
            <v>12.378</v>
          </cell>
        </row>
        <row r="278">
          <cell r="A278">
            <v>2070</v>
          </cell>
          <cell r="B278" t="str">
            <v>158</v>
          </cell>
          <cell r="C278" t="str">
            <v>A</v>
          </cell>
          <cell r="D278" t="str">
            <v>2</v>
          </cell>
          <cell r="E278" t="str">
            <v>1</v>
          </cell>
          <cell r="F278" t="str">
            <v>Contrada Maio, 10 (Rende) -&gt; Via Gran Sasso (Rende) -&gt; Via Piemonte, 35 (Rende) -&gt; Via Piemonte, 9 (Rende) -&gt; Via Piemonte, 5 (Rende) -&gt; Via Piemonte, 2 (Rende) -&gt; Viale dei Giardini, 9 (Rende) -&gt; Viale dei Giardini, 5 (Rende) -&gt; Viale dei Giardini, 22 (Rende) -&gt; Viale dei Giardini, 1H (Rende) -&gt; Viale dei Giardini, 1H (Rende) -&gt; Via Londra, 5 (Rende) -&gt; Via Londra, 8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78" t="str">
            <v>Andata</v>
          </cell>
          <cell r="H278" t="str">
            <v>Contrada Maio, 10</v>
          </cell>
          <cell r="I278" t="str">
            <v>Rende</v>
          </cell>
          <cell r="J278" t="str">
            <v>CS</v>
          </cell>
          <cell r="K278" t="str">
            <v>Autostazione Cosenza</v>
          </cell>
          <cell r="L278" t="str">
            <v>Cosenza</v>
          </cell>
          <cell r="M278" t="str">
            <v>CS</v>
          </cell>
          <cell r="N278">
            <v>4</v>
          </cell>
          <cell r="O278" t="str">
            <v>L</v>
          </cell>
          <cell r="P278" t="str">
            <v xml:space="preserve">Feriale - Lunedì Martedì Mercoledì Giovedì Venerdì Sabato </v>
          </cell>
          <cell r="Q278">
            <v>303</v>
          </cell>
          <cell r="R278">
            <v>10.411</v>
          </cell>
        </row>
        <row r="279">
          <cell r="A279">
            <v>2075</v>
          </cell>
          <cell r="B279" t="str">
            <v>158</v>
          </cell>
          <cell r="C279" t="str">
            <v>A</v>
          </cell>
          <cell r="D279" t="str">
            <v>1</v>
          </cell>
          <cell r="E279" t="str">
            <v>1</v>
          </cell>
          <cell r="F27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 Atene, 68 (Rende) -&gt; Via Atene, 4 (Rende) -&gt; Via Buenos Aires (Rende) -&gt; Contrada Maio, 10 (Rende) -&gt; Contrada Maio, 121 (Rende)</v>
          </cell>
          <cell r="G279" t="str">
            <v>Ritorno</v>
          </cell>
          <cell r="H279" t="str">
            <v>Autostazione Cosenza</v>
          </cell>
          <cell r="I279" t="str">
            <v>Cosenza</v>
          </cell>
          <cell r="J279" t="str">
            <v>CS</v>
          </cell>
          <cell r="K279" t="str">
            <v>Contrada Maio, 121</v>
          </cell>
          <cell r="L279" t="str">
            <v>Rende</v>
          </cell>
          <cell r="M279" t="str">
            <v>CS</v>
          </cell>
          <cell r="N279">
            <v>2</v>
          </cell>
          <cell r="O279" t="str">
            <v>L</v>
          </cell>
          <cell r="P279" t="str">
            <v xml:space="preserve">Feriale - Lunedì Martedì Mercoledì Giovedì Venerdì Sabato </v>
          </cell>
          <cell r="Q279">
            <v>303</v>
          </cell>
          <cell r="R279">
            <v>8.9269999999999996</v>
          </cell>
        </row>
        <row r="280">
          <cell r="A280">
            <v>2078</v>
          </cell>
          <cell r="B280" t="str">
            <v>158</v>
          </cell>
          <cell r="C280" t="str">
            <v>A</v>
          </cell>
          <cell r="D280" t="str">
            <v>4</v>
          </cell>
          <cell r="E280" t="str">
            <v>1</v>
          </cell>
          <cell r="F28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 Atene, 68 (Rende) -&gt; Via Atene, 4 (Rende) -&gt; Via Buenos Aires (Rende) -&gt; Contrada Maio, 10 (Rende)</v>
          </cell>
          <cell r="G280" t="str">
            <v>Ritorno</v>
          </cell>
          <cell r="H280" t="str">
            <v>Autostazione Cosenza</v>
          </cell>
          <cell r="I280" t="str">
            <v>Cosenza</v>
          </cell>
          <cell r="J280" t="str">
            <v>CS</v>
          </cell>
          <cell r="K280" t="str">
            <v>Contrada Maio, 10</v>
          </cell>
          <cell r="L280" t="str">
            <v>Rende</v>
          </cell>
          <cell r="M280" t="str">
            <v>CS</v>
          </cell>
          <cell r="N280">
            <v>4</v>
          </cell>
          <cell r="O280" t="str">
            <v>L</v>
          </cell>
          <cell r="P280" t="str">
            <v xml:space="preserve">Feriale - Lunedì Martedì Mercoledì Giovedì Venerdì Sabato </v>
          </cell>
          <cell r="Q280">
            <v>303</v>
          </cell>
          <cell r="R280">
            <v>6.96</v>
          </cell>
        </row>
        <row r="281">
          <cell r="A281">
            <v>2079</v>
          </cell>
          <cell r="B281" t="str">
            <v>158</v>
          </cell>
          <cell r="C281" t="str">
            <v>B</v>
          </cell>
          <cell r="D281" t="str">
            <v>1</v>
          </cell>
          <cell r="E281" t="str">
            <v>1</v>
          </cell>
          <cell r="F281" t="str">
            <v>Via Roald Amundsen, 7 (Rende) -&gt; Strada Statale 19 delle Calabrie (Rende) -&gt; Strada Statale 19 delle Calabrie (Rende) -&gt; Via Guglielmo Marconi, 62-68 (Rende) -&gt; Contrada Maio, 10 (Rende) -&gt; Contrada Maio, 121 (Rende)</v>
          </cell>
          <cell r="G281" t="str">
            <v>Ritorno</v>
          </cell>
          <cell r="H281" t="str">
            <v>Via Roald Amundsen, 7</v>
          </cell>
          <cell r="I281" t="str">
            <v>Rende</v>
          </cell>
          <cell r="J281" t="str">
            <v>CS</v>
          </cell>
          <cell r="K281" t="str">
            <v>Contrada Maio, 121</v>
          </cell>
          <cell r="L281" t="str">
            <v>Rende</v>
          </cell>
          <cell r="M281" t="str">
            <v>CS</v>
          </cell>
          <cell r="N281">
            <v>1</v>
          </cell>
          <cell r="O281" t="str">
            <v>L</v>
          </cell>
          <cell r="P281" t="str">
            <v xml:space="preserve">Feriale - Lunedì Martedì Mercoledì Giovedì Venerdì Sabato </v>
          </cell>
          <cell r="Q281">
            <v>303</v>
          </cell>
          <cell r="R281">
            <v>6.2930000000000001</v>
          </cell>
        </row>
        <row r="282">
          <cell r="A282">
            <v>2080</v>
          </cell>
          <cell r="B282" t="str">
            <v>158</v>
          </cell>
          <cell r="C282" t="str">
            <v>C</v>
          </cell>
          <cell r="D282" t="str">
            <v>1</v>
          </cell>
          <cell r="E282" t="str">
            <v>1</v>
          </cell>
          <cell r="F282"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Viale dei Giardini, 1H (Rende) -&gt; Via Piemonte, 2 (Rende) -&gt; Via Piemonte, 5 (Rende) -&gt; Via Piemonte, 9 (Rende) -&gt; Via Piemonte, 35 (Rende) -&gt; Via Gran Sasso (Rende) -&gt; Contrada Maio, 10 (Rende) -&gt; Contrada Maio, 121 (Rende)</v>
          </cell>
          <cell r="G282" t="str">
            <v>Ritorno</v>
          </cell>
          <cell r="H282" t="str">
            <v>Autostazione Cosenza</v>
          </cell>
          <cell r="I282" t="str">
            <v>Cosenza</v>
          </cell>
          <cell r="J282" t="str">
            <v>CS</v>
          </cell>
          <cell r="K282" t="str">
            <v>Contrada Maio, 121</v>
          </cell>
          <cell r="L282" t="str">
            <v>Rende</v>
          </cell>
          <cell r="M282" t="str">
            <v>CS</v>
          </cell>
          <cell r="N282">
            <v>1</v>
          </cell>
          <cell r="O282" t="str">
            <v>L</v>
          </cell>
          <cell r="P282" t="str">
            <v xml:space="preserve">Feriale - Lunedì Martedì Mercoledì Giovedì Venerdì Sabato </v>
          </cell>
          <cell r="Q282">
            <v>303</v>
          </cell>
          <cell r="R282">
            <v>12.27</v>
          </cell>
        </row>
        <row r="283">
          <cell r="A283">
            <v>2081</v>
          </cell>
          <cell r="B283" t="str">
            <v>158</v>
          </cell>
          <cell r="C283" t="str">
            <v>C</v>
          </cell>
          <cell r="D283" t="str">
            <v>2</v>
          </cell>
          <cell r="E283" t="str">
            <v>1</v>
          </cell>
          <cell r="F28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Londra, 6 (Rende) -&gt; Viale dei Giardini, 1H (Rende) -&gt; Via Piemonte, 2 (Rende) -&gt; Via Piemonte, 5 (Rende) -&gt; Via Piemonte, 9 (Rende) -&gt; Via Piemonte, 35 (Rende) -&gt; Via Gran Sasso (Rende) -&gt; Contrada Maio, 10 (Rende)</v>
          </cell>
          <cell r="G283" t="str">
            <v>Ritorno</v>
          </cell>
          <cell r="H283" t="str">
            <v>Autostazione Cosenza</v>
          </cell>
          <cell r="I283" t="str">
            <v>Cosenza</v>
          </cell>
          <cell r="J283" t="str">
            <v>CS</v>
          </cell>
          <cell r="K283" t="str">
            <v>Contrada Maio, 10</v>
          </cell>
          <cell r="L283" t="str">
            <v>Rende</v>
          </cell>
          <cell r="M283" t="str">
            <v>CS</v>
          </cell>
          <cell r="N283">
            <v>1</v>
          </cell>
          <cell r="O283" t="str">
            <v>L</v>
          </cell>
          <cell r="P283" t="str">
            <v xml:space="preserve">Feriale - Lunedì Martedì Mercoledì Giovedì Venerdì Sabato </v>
          </cell>
          <cell r="Q283">
            <v>303</v>
          </cell>
          <cell r="R283">
            <v>10.26</v>
          </cell>
        </row>
        <row r="284">
          <cell r="A284">
            <v>5147</v>
          </cell>
          <cell r="B284" t="str">
            <v>157</v>
          </cell>
          <cell r="C284" t="str">
            <v>C</v>
          </cell>
          <cell r="D284" t="str">
            <v>1</v>
          </cell>
          <cell r="E284" t="str">
            <v>1</v>
          </cell>
          <cell r="F284"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284" t="str">
            <v>Andata</v>
          </cell>
          <cell r="H284" t="str">
            <v>Autostazione Cosenza</v>
          </cell>
          <cell r="I284" t="str">
            <v>Cosenza</v>
          </cell>
          <cell r="J284" t="str">
            <v>CS</v>
          </cell>
          <cell r="K284" t="str">
            <v>Strada Provinciale 248 di Luzzi, 277</v>
          </cell>
          <cell r="L284" t="str">
            <v>Montalto Uffugo</v>
          </cell>
          <cell r="M284" t="str">
            <v>CS</v>
          </cell>
          <cell r="N284">
            <v>3</v>
          </cell>
          <cell r="O284" t="str">
            <v>Z79</v>
          </cell>
          <cell r="P284" t="str">
            <v xml:space="preserve">Feriale da Lunedì a Sabato dei periodi 01/01-31/07 e 01/09-31/12 - Lunedì Martedì Mercoledì Giovedì Venerdì Sabato </v>
          </cell>
          <cell r="Q284">
            <v>279</v>
          </cell>
          <cell r="R284">
            <v>17.751000000000001</v>
          </cell>
        </row>
        <row r="285">
          <cell r="A285">
            <v>5148</v>
          </cell>
          <cell r="B285" t="str">
            <v>157</v>
          </cell>
          <cell r="C285" t="str">
            <v>C</v>
          </cell>
          <cell r="D285" t="str">
            <v>1</v>
          </cell>
          <cell r="E285" t="str">
            <v>1</v>
          </cell>
          <cell r="F285" t="str">
            <v>Strada Provinciale 248 di Luzzi, 277 (Montalto Uffugo) -&gt; Corso Italia, 194 (Montalto Uffugo) -&gt; Corso Italia, 4 (Montalto Uffugo) -&gt; Strada Statale 19 delle Calabrie (Montalto Uffugo) -&gt; Via Marinella, 48 (Montalto Uffugo) -&gt; Via Mesca, 30 (Montalto Uffugo) -&gt; Via Benedetto Croce, 103 (Montalto Uffugo) -&gt; Via Benedetto Croce, 223 (Montalto Uffugo) -&gt; Strada Provinciale 241, 15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 -&gt; Strada Statale 19 delle Calabrie, 115-129 (Rende) -&gt; Strada Statale 19 delle Calabrie, 88 (Rende) -&gt; Strada Statale 19 delle Calabrie, 63 (Rende) -&gt; Strada Statale 19 delle Calabrie, 15 (Rende) -&gt; Strada Statale 19 delle Calabrie (Rende) -&gt; Strada Statale 19 delle Calabrie (Rende) -&gt; Via Leonardo Da Vinci, 69 (Rende) -&gt; Strada Statale 19 delle Calabrie, 1111 (Rende) -&gt; Via Gioacchino Rossini, 60 (Rende) -&gt; Strada Statale 19 delle Calabrie, 265 (Rende) -&gt; Via Don Minzoni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85" t="str">
            <v>Ritorno</v>
          </cell>
          <cell r="H285" t="str">
            <v>Strada Provinciale 248 di Luzzi, 277</v>
          </cell>
          <cell r="I285" t="str">
            <v>Montalto Uffugo</v>
          </cell>
          <cell r="J285" t="str">
            <v>CS</v>
          </cell>
          <cell r="K285" t="str">
            <v>Autostazione Cosenza</v>
          </cell>
          <cell r="L285" t="str">
            <v>Cosenza</v>
          </cell>
          <cell r="M285" t="str">
            <v>CS</v>
          </cell>
          <cell r="N285">
            <v>2</v>
          </cell>
          <cell r="O285" t="str">
            <v>Z79</v>
          </cell>
          <cell r="P285" t="str">
            <v xml:space="preserve">Feriale da Lunedì a Sabato dei periodi 01/01-31/07 e 01/09-31/12 - Lunedì Martedì Mercoledì Giovedì Venerdì Sabato </v>
          </cell>
          <cell r="Q285">
            <v>279</v>
          </cell>
          <cell r="R285">
            <v>18.125</v>
          </cell>
        </row>
        <row r="286">
          <cell r="A286">
            <v>5153</v>
          </cell>
          <cell r="B286" t="str">
            <v>157</v>
          </cell>
          <cell r="C286" t="str">
            <v>H</v>
          </cell>
          <cell r="D286" t="str">
            <v>1</v>
          </cell>
          <cell r="E286" t="str">
            <v>1</v>
          </cell>
          <cell r="F286"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6" t="str">
            <v>Andata</v>
          </cell>
          <cell r="H286" t="str">
            <v>Autostazione Cosenza</v>
          </cell>
          <cell r="I286" t="str">
            <v>Cosenza</v>
          </cell>
          <cell r="J286" t="str">
            <v>CS</v>
          </cell>
          <cell r="K286" t="str">
            <v>Via Alessandro Volta, 62A</v>
          </cell>
          <cell r="L286" t="str">
            <v>Rende</v>
          </cell>
          <cell r="M286" t="str">
            <v>CS</v>
          </cell>
          <cell r="N286">
            <v>46</v>
          </cell>
          <cell r="O286" t="str">
            <v>Z79</v>
          </cell>
          <cell r="P286" t="str">
            <v xml:space="preserve">Feriale da Lunedì a Sabato dei periodi 01/01-31/07 e 01/09-31/12 - Lunedì Martedì Mercoledì Giovedì Venerdì Sabato </v>
          </cell>
          <cell r="Q286">
            <v>279</v>
          </cell>
          <cell r="R286">
            <v>8.4689999999999994</v>
          </cell>
        </row>
        <row r="287">
          <cell r="A287">
            <v>5156</v>
          </cell>
          <cell r="B287" t="str">
            <v>157</v>
          </cell>
          <cell r="C287" t="str">
            <v>Z</v>
          </cell>
          <cell r="D287" t="str">
            <v>1</v>
          </cell>
          <cell r="E287" t="str">
            <v>1</v>
          </cell>
          <cell r="F287" t="str">
            <v>Via Alessandro Volta, 62A (Rende) -&gt; Via Alessandro Volta, 114 (Rende) -&gt; Strada Statale 19 delle Calabrie (Rende) -&gt; Via Leonardo Da Vinci, 69 (Rende) -&gt; Strada Statale 19 delle Calabrie, 1111 (Rende) -&gt; Via Buenos Aires (Rende) -&gt; Via Parigi, 23 (Rende) -&gt; Via Parigi  (Rende) -&gt; Via Buenos Aires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87" t="str">
            <v>Ritorno</v>
          </cell>
          <cell r="H287" t="str">
            <v>Via Alessandro Volta, 62A</v>
          </cell>
          <cell r="I287" t="str">
            <v>Rende</v>
          </cell>
          <cell r="J287" t="str">
            <v>CS</v>
          </cell>
          <cell r="K287" t="str">
            <v>Autostazione Cosenza</v>
          </cell>
          <cell r="L287" t="str">
            <v>Cosenza</v>
          </cell>
          <cell r="M287" t="str">
            <v>CS</v>
          </cell>
          <cell r="N287">
            <v>46</v>
          </cell>
          <cell r="O287" t="str">
            <v>Z79</v>
          </cell>
          <cell r="P287" t="str">
            <v xml:space="preserve">Feriale da Lunedì a Sabato dei periodi 01/01-31/07 e 01/09-31/12 - Lunedì Martedì Mercoledì Giovedì Venerdì Sabato </v>
          </cell>
          <cell r="Q287">
            <v>279</v>
          </cell>
          <cell r="R287">
            <v>10.112</v>
          </cell>
        </row>
        <row r="288">
          <cell r="A288">
            <v>5261</v>
          </cell>
          <cell r="B288" t="str">
            <v>157</v>
          </cell>
          <cell r="C288" t="str">
            <v>H</v>
          </cell>
          <cell r="D288" t="str">
            <v>1</v>
          </cell>
          <cell r="E288" t="str">
            <v>1</v>
          </cell>
          <cell r="F288"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8" t="str">
            <v>Andata</v>
          </cell>
          <cell r="H288" t="str">
            <v>Autostazione Cosenza</v>
          </cell>
          <cell r="I288" t="str">
            <v>Cosenza</v>
          </cell>
          <cell r="J288" t="str">
            <v>CS</v>
          </cell>
          <cell r="K288" t="str">
            <v>Via Alessandro Volta, 62A</v>
          </cell>
          <cell r="L288" t="str">
            <v>Rende</v>
          </cell>
          <cell r="M288" t="str">
            <v>CS</v>
          </cell>
          <cell r="N288">
            <v>1</v>
          </cell>
          <cell r="O288" t="str">
            <v>Z80</v>
          </cell>
          <cell r="P288" t="str">
            <v xml:space="preserve">Feriale da Lunedì a Venerdi nei periodo 01/01 - 30/06 e 10/09 - 31/12 - Lunedì Martedì Mercoledì Giovedì Venerdì </v>
          </cell>
          <cell r="Q288">
            <v>204</v>
          </cell>
          <cell r="R288">
            <v>8.4689999999999994</v>
          </cell>
        </row>
        <row r="289">
          <cell r="A289">
            <v>5262</v>
          </cell>
          <cell r="B289" t="str">
            <v>157</v>
          </cell>
          <cell r="C289" t="str">
            <v>H</v>
          </cell>
          <cell r="D289" t="str">
            <v>1</v>
          </cell>
          <cell r="E289" t="str">
            <v>1</v>
          </cell>
          <cell r="F289" t="str">
            <v>Autostazione Cosenza (Cosenza) -&gt; Piazza Giacomo Mancini, 9C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89" t="str">
            <v>Andata</v>
          </cell>
          <cell r="H289" t="str">
            <v>Autostazione Cosenza</v>
          </cell>
          <cell r="I289" t="str">
            <v>Cosenza</v>
          </cell>
          <cell r="J289" t="str">
            <v>CS</v>
          </cell>
          <cell r="K289" t="str">
            <v>Via Alessandro Volta, 62A</v>
          </cell>
          <cell r="L289" t="str">
            <v>Rende</v>
          </cell>
          <cell r="M289" t="str">
            <v>CS</v>
          </cell>
          <cell r="N289">
            <v>1</v>
          </cell>
          <cell r="O289" t="str">
            <v>Z82</v>
          </cell>
          <cell r="P289" t="str">
            <v xml:space="preserve">Feriale Non Scolastico, escluso Agosto - Lunedì Martedì Mercoledì Giovedì Venerdì Sabato </v>
          </cell>
          <cell r="Q289">
            <v>71</v>
          </cell>
          <cell r="R289">
            <v>8.4689999999999994</v>
          </cell>
        </row>
        <row r="290">
          <cell r="A290">
            <v>5263</v>
          </cell>
          <cell r="B290" t="str">
            <v>157</v>
          </cell>
          <cell r="C290" t="str">
            <v>H</v>
          </cell>
          <cell r="D290" t="str">
            <v>2</v>
          </cell>
          <cell r="E290" t="str">
            <v>1</v>
          </cell>
          <cell r="F290" t="str">
            <v>Autostazione Cosenza (Cosenza) -&gt; Piazza Giacomo Mancini, 9C (Cosenza) -&gt; Viale Giovanni e Francesca Falcone, 158 (Cosenza) -&gt; Viale Paolo Borsellino, 10 (Cosenza) -&gt; Viale Sergio Cosmai, 6 (Cosenza) -&gt; Viale Sergio Cosmai, 14 (Cosenza) -&gt; Via Crati, 25-30 (Rende) -&gt; 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v>
          </cell>
          <cell r="G290" t="str">
            <v>Andata</v>
          </cell>
          <cell r="H290" t="str">
            <v>Autostazione Cosenza</v>
          </cell>
          <cell r="I290" t="str">
            <v>Cosenza</v>
          </cell>
          <cell r="J290" t="str">
            <v>CS</v>
          </cell>
          <cell r="K290" t="str">
            <v>Via Alessandro Volta, 62A</v>
          </cell>
          <cell r="L290" t="str">
            <v>Rende</v>
          </cell>
          <cell r="M290" t="str">
            <v>CS</v>
          </cell>
          <cell r="N290">
            <v>11</v>
          </cell>
          <cell r="O290" t="str">
            <v>Z102</v>
          </cell>
          <cell r="P290" t="str">
            <v xml:space="preserve">Domenicale - Domenica </v>
          </cell>
          <cell r="Q290">
            <v>52</v>
          </cell>
          <cell r="R290">
            <v>7.7919999999999998</v>
          </cell>
        </row>
        <row r="291">
          <cell r="A291">
            <v>5265</v>
          </cell>
          <cell r="B291" t="str">
            <v>157</v>
          </cell>
          <cell r="C291" t="str">
            <v>Z</v>
          </cell>
          <cell r="D291" t="str">
            <v>2</v>
          </cell>
          <cell r="E291" t="str">
            <v>1</v>
          </cell>
          <cell r="F291" t="str">
            <v>Via Alessandro Volta, 62A (Rende) -&gt; Via Alessandro Volta, 114 (Rende) -&gt; Strada Statale 19 delle Calabrie (Rende) -&gt; Via Leonardo Da Vinci, 69 (Rende) -&gt; Strada Statale 19 delle Calabrie, 1111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291" t="str">
            <v>Ritorno</v>
          </cell>
          <cell r="H291" t="str">
            <v>Via Alessandro Volta, 62A</v>
          </cell>
          <cell r="I291" t="str">
            <v>Rende</v>
          </cell>
          <cell r="J291" t="str">
            <v>CS</v>
          </cell>
          <cell r="K291" t="str">
            <v>Autostazione Cosenza</v>
          </cell>
          <cell r="L291" t="str">
            <v>Cosenza</v>
          </cell>
          <cell r="M291" t="str">
            <v>CS</v>
          </cell>
          <cell r="N291">
            <v>2</v>
          </cell>
          <cell r="O291" t="str">
            <v>Z79</v>
          </cell>
          <cell r="P291" t="str">
            <v xml:space="preserve">Feriale da Lunedì a Sabato dei periodi 01/01-31/07 e 01/09-31/12 - Lunedì Martedì Mercoledì Giovedì Venerdì Sabato </v>
          </cell>
          <cell r="Q291">
            <v>279</v>
          </cell>
          <cell r="R291">
            <v>8.4860000000000007</v>
          </cell>
        </row>
        <row r="292">
          <cell r="A292">
            <v>5270</v>
          </cell>
          <cell r="B292" t="str">
            <v>155</v>
          </cell>
          <cell r="C292" t="str">
            <v>A</v>
          </cell>
          <cell r="D292" t="str">
            <v>1</v>
          </cell>
          <cell r="E292" t="str">
            <v>1</v>
          </cell>
          <cell r="F292" t="str">
            <v>Via Nazionale, 114 (Bonifati) -&gt; Via Nazionale, 44 (Bonifati) -&gt; Via Nazionale, 2 (Bonifati) -&gt; Strada Statale 18 Tirrena Inferiore, 34 (Bonifati) -&gt; Strada Statale 18 Tirrena Inferiore, 34 (Bonifati) -&gt; Via Timpone (Bonifati) -&gt; Via Timpone (Bonifati) -&gt; Via Scridoso, 30 (Bonifati) -&gt; Via Scridoso, 53 (Bonifati) -&gt; Via Scridoso, 30 (Bonifati)</v>
          </cell>
          <cell r="G292" t="str">
            <v>Ritorno</v>
          </cell>
          <cell r="H292" t="str">
            <v>Via Nazionale, 114</v>
          </cell>
          <cell r="I292" t="str">
            <v>Bonifati</v>
          </cell>
          <cell r="J292" t="str">
            <v>CS</v>
          </cell>
          <cell r="K292" t="str">
            <v>Via Scridoso, 30</v>
          </cell>
          <cell r="L292" t="str">
            <v>Bonifati</v>
          </cell>
          <cell r="M292" t="str">
            <v>CS</v>
          </cell>
          <cell r="N292">
            <v>1</v>
          </cell>
          <cell r="O292" t="str">
            <v>Z81</v>
          </cell>
          <cell r="P292" t="str">
            <v xml:space="preserve">Feriale Non Scolastico - Lunedì Martedì Mercoledì Giovedì Venerdì Sabato </v>
          </cell>
          <cell r="Q292">
            <v>103</v>
          </cell>
          <cell r="R292">
            <v>7.0730000000000004</v>
          </cell>
        </row>
        <row r="293">
          <cell r="A293">
            <v>5271</v>
          </cell>
          <cell r="B293" t="str">
            <v>155</v>
          </cell>
          <cell r="C293" t="str">
            <v>A</v>
          </cell>
          <cell r="D293" t="str">
            <v>3</v>
          </cell>
          <cell r="E293" t="str">
            <v>1</v>
          </cell>
          <cell r="F293" t="str">
            <v>Strada Statale 18 Tirrena Inferiore, 55 (Sangineto) -&gt; Strada Statale 18 Tirrena Inferiore, 79 (Bonifati) -&gt; Via Nazionale, 114 (Bonifati)</v>
          </cell>
          <cell r="G293" t="str">
            <v>Ritorno</v>
          </cell>
          <cell r="H293" t="str">
            <v>Strada Statale 18 Tirrena Inferiore, 55</v>
          </cell>
          <cell r="I293" t="str">
            <v>Sangineto</v>
          </cell>
          <cell r="J293" t="str">
            <v>CS</v>
          </cell>
          <cell r="K293" t="str">
            <v>Via Nazionale, 114</v>
          </cell>
          <cell r="L293" t="str">
            <v>Bonifati</v>
          </cell>
          <cell r="M293" t="str">
            <v>CS</v>
          </cell>
          <cell r="N293">
            <v>1</v>
          </cell>
          <cell r="O293" t="str">
            <v>Z81</v>
          </cell>
          <cell r="P293" t="str">
            <v xml:space="preserve">Feriale Non Scolastico - Lunedì Martedì Mercoledì Giovedì Venerdì Sabato </v>
          </cell>
          <cell r="Q293">
            <v>103</v>
          </cell>
          <cell r="R293">
            <v>3.4860000000000002</v>
          </cell>
        </row>
        <row r="294">
          <cell r="A294">
            <v>5273</v>
          </cell>
          <cell r="B294" t="str">
            <v>150</v>
          </cell>
          <cell r="C294" t="str">
            <v>A</v>
          </cell>
          <cell r="D294" t="str">
            <v>1</v>
          </cell>
          <cell r="E294" t="str">
            <v>2</v>
          </cell>
          <cell r="F294" t="str">
            <v>Via Mosà¨ Bianchi, 1 (Scalea) -&gt; Viale IÂº Maggio, 119 (Scalea) -&gt; Viale Ruffillo (Scalea) -&gt; Strada Provinciale 3, 161 (Scalea) -&gt; Via Tommaso Campanella, 277 (Scalea) -&gt; Strada Provinciale 9, 66 (Santa Domenica Talao) -&gt; Strada Provinciale 9, 66 (Santa Domenica Talao) -&gt; Strada Provinciale 10 (Santa Domenica Talao) -&gt; Strada Provinciale 10 (Orsomarso) -&gt; Strada Provinciale 10, 55 (Orsomarso) -&gt; Via Giuseppe Ziccarelli, 8 (Orsomarso) -&gt; Via Giuseppe Ziccarelli, 45 (Orsomarso) -&gt; Corso Vittorio Emanuele II, 76 (Orsomarso)</v>
          </cell>
          <cell r="G294" t="str">
            <v>Ritorno</v>
          </cell>
          <cell r="H294" t="str">
            <v>Via Mosà¨ Bianchi, 1</v>
          </cell>
          <cell r="I294" t="str">
            <v>Scalea</v>
          </cell>
          <cell r="J294" t="str">
            <v>CS</v>
          </cell>
          <cell r="K294" t="str">
            <v>Corso Vittorio Emanuele II, 76</v>
          </cell>
          <cell r="L294" t="str">
            <v>Orsomarso</v>
          </cell>
          <cell r="M294" t="str">
            <v>CS</v>
          </cell>
          <cell r="N294">
            <v>1</v>
          </cell>
          <cell r="O294" t="str">
            <v>Z81</v>
          </cell>
          <cell r="P294" t="str">
            <v xml:space="preserve">Feriale Non Scolastico - Lunedì Martedì Mercoledì Giovedì Venerdì Sabato </v>
          </cell>
          <cell r="Q294">
            <v>103</v>
          </cell>
          <cell r="R294">
            <v>17.242999999999999</v>
          </cell>
        </row>
        <row r="295">
          <cell r="A295">
            <v>5279</v>
          </cell>
          <cell r="B295" t="str">
            <v>146</v>
          </cell>
          <cell r="C295" t="str">
            <v>A</v>
          </cell>
          <cell r="D295" t="str">
            <v>4</v>
          </cell>
          <cell r="E295" t="str">
            <v>1</v>
          </cell>
          <cell r="F295"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(Belvedere Marittimo) -&gt; Strada Statale 18 Tirrena Inferiore, 55 (Sangineto) -&gt; Via degli Aragonesi, 63 (Belvedere Marittimo) -&gt; Via degli Aragonesi, 5 (Belvedere Marittimo) -&gt; Piazza Amellino, 14 (Belvedere Marittimo) -&gt; Via Giustino Fortunato, 44 (Belvedere Marittimo)</v>
          </cell>
          <cell r="G295" t="str">
            <v>Andata</v>
          </cell>
          <cell r="H295" t="str">
            <v>Via I Maggio, 44</v>
          </cell>
          <cell r="I295" t="str">
            <v>Sangineto</v>
          </cell>
          <cell r="J295" t="str">
            <v>CS</v>
          </cell>
          <cell r="K295" t="str">
            <v>Via Giustino Fortunato, 44</v>
          </cell>
          <cell r="L295" t="str">
            <v>Belvedere Marittimo</v>
          </cell>
          <cell r="M295" t="str">
            <v>CS</v>
          </cell>
          <cell r="N295">
            <v>1</v>
          </cell>
          <cell r="O295" t="str">
            <v>Z81</v>
          </cell>
          <cell r="P295" t="str">
            <v xml:space="preserve">Feriale Non Scolastico - Lunedì Martedì Mercoledì Giovedì Venerdì Sabato </v>
          </cell>
          <cell r="Q295">
            <v>103</v>
          </cell>
          <cell r="R295">
            <v>14.824</v>
          </cell>
        </row>
        <row r="296">
          <cell r="A296">
            <v>5280</v>
          </cell>
          <cell r="B296" t="str">
            <v>146</v>
          </cell>
          <cell r="C296" t="str">
            <v>A</v>
          </cell>
          <cell r="D296" t="str">
            <v>5</v>
          </cell>
          <cell r="E296" t="str">
            <v>1</v>
          </cell>
          <cell r="F296" t="str">
            <v>Via I Maggio, 44 (Sangineto) -&gt; Via Giacomo Matteotti, 116 (Sangineto) -&gt; Via Giacomo Matteotti, 89 (Sangineto) -&gt; Via Giacomo Matteotti, 101 (Sangineto) -&gt; Contrada Bromboli (Sangineto) -&gt; Bivio Bonifati/Sangineto (Sangineto) -&gt; Contrada S.Basile (Sangineto) -&gt; Contrada Cacciola (Sangineto) -&gt; Strada Statale 18 Tirrena Inferiore, 55 (Sangineto) -&gt; Strada Statale 18 Tirrena Inferiore (Belvedere Marittimo) -&gt; Via degli Aragonesi, 63 (Belvedere Marittimo) -&gt; Via degli Aragonesi, 5 (Belvedere Marittimo) -&gt; Piazza Amellino, 14 (Belvedere Marittimo)</v>
          </cell>
          <cell r="G296" t="str">
            <v>Andata</v>
          </cell>
          <cell r="H296" t="str">
            <v>Via I Maggio, 44</v>
          </cell>
          <cell r="I296" t="str">
            <v>Sangineto</v>
          </cell>
          <cell r="J296" t="str">
            <v>CS</v>
          </cell>
          <cell r="K296" t="str">
            <v>Piazza Amellino, 14</v>
          </cell>
          <cell r="L296" t="str">
            <v>Belvedere Marittimo</v>
          </cell>
          <cell r="M296" t="str">
            <v>CS</v>
          </cell>
          <cell r="N296">
            <v>1</v>
          </cell>
          <cell r="O296" t="str">
            <v>Z81</v>
          </cell>
          <cell r="P296" t="str">
            <v xml:space="preserve">Feriale Non Scolastico - Lunedì Martedì Mercoledì Giovedì Venerdì Sabato </v>
          </cell>
          <cell r="Q296">
            <v>103</v>
          </cell>
          <cell r="R296">
            <v>12.012</v>
          </cell>
        </row>
        <row r="297">
          <cell r="A297">
            <v>5281</v>
          </cell>
          <cell r="B297" t="str">
            <v>146</v>
          </cell>
          <cell r="C297" t="str">
            <v>C</v>
          </cell>
          <cell r="D297" t="str">
            <v>2</v>
          </cell>
          <cell r="E297" t="str">
            <v>1</v>
          </cell>
          <cell r="F297" t="str">
            <v>Via Giustino Fortunato, 44 (Belvedere Marittimo) -&gt; Via degli Aragonesi, 63 (Belvedere Marittimo) -&gt; Via degli Aragonesi, 5 (Belvedere Marittimo) -&gt; Piazza Amellino, 14 (Belvedere Marittimo)</v>
          </cell>
          <cell r="G297" t="str">
            <v>Ritorno</v>
          </cell>
          <cell r="H297" t="str">
            <v>Via Giustino Fortunato, 44</v>
          </cell>
          <cell r="I297" t="str">
            <v>Belvedere Marittimo</v>
          </cell>
          <cell r="J297" t="str">
            <v>CS</v>
          </cell>
          <cell r="K297" t="str">
            <v>Piazza Amellino, 14</v>
          </cell>
          <cell r="L297" t="str">
            <v>Belvedere Marittimo</v>
          </cell>
          <cell r="M297" t="str">
            <v>CS</v>
          </cell>
          <cell r="N297">
            <v>1</v>
          </cell>
          <cell r="O297" t="str">
            <v>Z81</v>
          </cell>
          <cell r="P297" t="str">
            <v xml:space="preserve">Feriale Non Scolastico - Lunedì Martedì Mercoledì Giovedì Venerdì Sabato </v>
          </cell>
          <cell r="Q297">
            <v>103</v>
          </cell>
          <cell r="R297">
            <v>3.169</v>
          </cell>
        </row>
        <row r="298">
          <cell r="A298">
            <v>5290</v>
          </cell>
          <cell r="B298" t="str">
            <v>155</v>
          </cell>
          <cell r="C298" t="str">
            <v>A</v>
          </cell>
          <cell r="D298" t="str">
            <v>3</v>
          </cell>
          <cell r="E298" t="str">
            <v>1</v>
          </cell>
          <cell r="F298" t="str">
            <v>Via Scridoso, 30 (Bonifati) -&gt; Via Scridoso, 53 (Bonifati) -&gt; Via Scridoso, 30 (Bonifati) -&gt; Via Timpone (Bonifati) -&gt; Via Timpone, 152 (Bonifati) -&gt; Via Timpone (Bonifati) -&gt; Località Cirimarco (Bonifati) -&gt; Strada Statale 18 Tirrena Inferiore, 34 (Bonifati) -&gt; Strada Statale 18 Tirrena Inferiore, 34 (Bonifati) -&gt; Via Nazionale, 2 (Bonifati) -&gt; Via Nazionale, 44 (Bonifati) -&gt; Via Nazionale, 114 (Bonifati) -&gt; Strada Statale 18 Tirrena Inferiore, 79 (Bonifati) -&gt; Strada Statale 18 Tirrena Inferiore, 55 (Sangineto)</v>
          </cell>
          <cell r="G298" t="str">
            <v>Andata</v>
          </cell>
          <cell r="H298" t="str">
            <v>Via Scridoso, 30</v>
          </cell>
          <cell r="I298" t="str">
            <v>Bonifati</v>
          </cell>
          <cell r="J298" t="str">
            <v>CS</v>
          </cell>
          <cell r="K298" t="str">
            <v>Strada Statale 18 Tirrena Inferiore, 55</v>
          </cell>
          <cell r="L298" t="str">
            <v>Sangineto</v>
          </cell>
          <cell r="M298" t="str">
            <v>CS</v>
          </cell>
          <cell r="N298">
            <v>1</v>
          </cell>
          <cell r="O298" t="str">
            <v>Z81</v>
          </cell>
          <cell r="P298" t="str">
            <v xml:space="preserve">Feriale Non Scolastico - Lunedì Martedì Mercoledì Giovedì Venerdì Sabato </v>
          </cell>
          <cell r="Q298">
            <v>103</v>
          </cell>
          <cell r="R298">
            <v>13.786</v>
          </cell>
        </row>
        <row r="299">
          <cell r="A299">
            <v>5303</v>
          </cell>
          <cell r="B299" t="str">
            <v>145</v>
          </cell>
          <cell r="C299" t="str">
            <v>A</v>
          </cell>
          <cell r="D299" t="str">
            <v>2</v>
          </cell>
          <cell r="E299" t="str">
            <v>1</v>
          </cell>
          <cell r="F299" t="str">
            <v>Via Vittorio Alfieri, 2 (Bonifati) -&gt; Via Galileo Galilei, 100 (Bonifati) -&gt; Bivio Bonifati/Sangineto (Sangineto) -&gt; Contrada S.Basile (Sangineto) -&gt; Contrada Cacciola (Sangineto) -&gt; Strada Statale 18 Tirrena Inferiore, 55 (Sangineto) -&gt; Strada Statale 18 Tirrena Inferiore, 79 (Bonifati) -&gt; Strada Statale 18 Tirrena Inferiore, 79 (Bonifati) -&gt; Via Nazionale, 114 (Bonifati) -&gt; Via Nazionale, 44 (Bonifati) -&gt; Strada Statale 18 Tirrena Inferiore (Cetraro) -&gt; Strada Statale 18 Tirrena Inferiore (Cetraro) -&gt; Strada Statale 18 Tirrena Inferiore, 25 (Cetraro) -&gt; Strada Statale 18 Tirrena Inferiore, 190 (Cetraro) -&gt; Strada Statale 18 Tirrena Inferiore (Acquappesa) -&gt; Strada Statale 18 Tirrena Inferiore, 11 (Acquappesa) -&gt; Strada Provinciale 34, 81 (Guardia Piemontese)</v>
          </cell>
          <cell r="G299" t="str">
            <v>Andata</v>
          </cell>
          <cell r="H299" t="str">
            <v>Via Vittorio Alfieri, 2</v>
          </cell>
          <cell r="I299" t="str">
            <v>Bonifati</v>
          </cell>
          <cell r="J299" t="str">
            <v>CS</v>
          </cell>
          <cell r="K299" t="str">
            <v>Strada Provinciale 34, 81</v>
          </cell>
          <cell r="L299" t="str">
            <v>Guardia Piemontese</v>
          </cell>
          <cell r="M299" t="str">
            <v>CS</v>
          </cell>
          <cell r="N299">
            <v>1</v>
          </cell>
          <cell r="O299" t="str">
            <v>Z81</v>
          </cell>
          <cell r="P299" t="str">
            <v xml:space="preserve">Feriale Non Scolastico - Lunedì Martedì Mercoledì Giovedì Venerdì Sabato </v>
          </cell>
          <cell r="Q299">
            <v>103</v>
          </cell>
          <cell r="R299">
            <v>25.794</v>
          </cell>
        </row>
        <row r="300">
          <cell r="A300">
            <v>5305</v>
          </cell>
          <cell r="B300" t="str">
            <v>145</v>
          </cell>
          <cell r="C300" t="str">
            <v>A</v>
          </cell>
          <cell r="D300" t="str">
            <v>1</v>
          </cell>
          <cell r="E300" t="str">
            <v>2</v>
          </cell>
          <cell r="F300"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300" t="str">
            <v>Ritorno</v>
          </cell>
          <cell r="H300" t="str">
            <v>Strada Statale 18 Tirrena Inferiore-Piazzale Rione Croce</v>
          </cell>
          <cell r="I300" t="str">
            <v>Paola</v>
          </cell>
          <cell r="J300" t="str">
            <v>CS</v>
          </cell>
          <cell r="K300" t="str">
            <v>Via Vittorio Alfieri, 2</v>
          </cell>
          <cell r="L300" t="str">
            <v>Bonifati</v>
          </cell>
          <cell r="M300" t="str">
            <v>CS</v>
          </cell>
          <cell r="N300">
            <v>1</v>
          </cell>
          <cell r="O300" t="str">
            <v>Z81</v>
          </cell>
          <cell r="P300" t="str">
            <v xml:space="preserve">Feriale Non Scolastico - Lunedì Martedì Mercoledì Giovedì Venerdì Sabato </v>
          </cell>
          <cell r="Q300">
            <v>103</v>
          </cell>
          <cell r="R300">
            <v>43.838999999999999</v>
          </cell>
        </row>
        <row r="301">
          <cell r="A301">
            <v>5306</v>
          </cell>
          <cell r="B301" t="str">
            <v>145</v>
          </cell>
          <cell r="C301" t="str">
            <v>A</v>
          </cell>
          <cell r="D301" t="str">
            <v>1</v>
          </cell>
          <cell r="E301" t="str">
            <v>3</v>
          </cell>
          <cell r="F301" t="str">
            <v>Strada Statale 18 Tirrena Inferiore-Piazzale Rione Croce (Paola) -&gt; Via Nazionale, 176 (Paola) -&gt; Via Nazionale, 93-129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Strada Statale 18 Tirrena Inferiore (Cetraro) -&gt; Strada Statale 18 Tirrena Inferiore (Cetraro) -&gt; Strada Statale 18 Tirrena Inferiore, 34 (Bonifati) -&gt; Via Nazionale, 114 (Bonifati) -&gt; Strada Statale 18 Tirrena Inferiore, 26 (Bonifati) -&gt; Strada Statale 18 Tirrena Inferiore, 79 (Bonifati) -&gt; Strada Statale 18 Tirrena Inferiore, 55 (Sangineto) -&gt; Contrada Cacciola (Sangineto) -&gt; Contrada S.Basile (Sangineto) -&gt; Bivio Bonifati/Sangineto (Sangineto) -&gt; Località Crocicella (Bonifati) -&gt; Via Roma, 25 (Bonifati) -&gt; Via Vittorio Alfieri, 2 (Bonifati)</v>
          </cell>
          <cell r="G301" t="str">
            <v>Ritorno</v>
          </cell>
          <cell r="H301" t="str">
            <v>Strada Statale 18 Tirrena Inferiore-Piazzale Rione Croce</v>
          </cell>
          <cell r="I301" t="str">
            <v>Paola</v>
          </cell>
          <cell r="J301" t="str">
            <v>CS</v>
          </cell>
          <cell r="K301" t="str">
            <v>Via Fuscaldo, 3</v>
          </cell>
          <cell r="L301" t="str">
            <v>Fuscaldo</v>
          </cell>
          <cell r="M301" t="str">
            <v>CS</v>
          </cell>
          <cell r="N301">
            <v>1</v>
          </cell>
          <cell r="O301" t="str">
            <v>Z81</v>
          </cell>
          <cell r="P301" t="str">
            <v xml:space="preserve">Feriale Non Scolastico - Lunedì Martedì Mercoledì Giovedì Venerdì Sabato </v>
          </cell>
          <cell r="Q301">
            <v>103</v>
          </cell>
          <cell r="R301">
            <v>8.4469999999999992</v>
          </cell>
        </row>
        <row r="302">
          <cell r="A302">
            <v>5311</v>
          </cell>
          <cell r="B302" t="str">
            <v>143</v>
          </cell>
          <cell r="C302" t="str">
            <v>C</v>
          </cell>
          <cell r="D302" t="str">
            <v>2</v>
          </cell>
          <cell r="E302" t="str">
            <v>2</v>
          </cell>
          <cell r="F302" t="str">
            <v>Contrada Pesco (Fuscaldo) -&gt; Strada Provinciale 31, 11 (Fuscaldo) -&gt; Strada Provinciale 31 (Fuscaldo)</v>
          </cell>
          <cell r="G302" t="str">
            <v>Andata</v>
          </cell>
          <cell r="H302" t="str">
            <v>Contrada Pesco</v>
          </cell>
          <cell r="I302" t="str">
            <v>Fuscaldo</v>
          </cell>
          <cell r="J302" t="str">
            <v>CS</v>
          </cell>
          <cell r="K302" t="str">
            <v>Strada Provinciale 31</v>
          </cell>
          <cell r="L302" t="str">
            <v>Fuscaldo</v>
          </cell>
          <cell r="M302" t="str">
            <v>CS</v>
          </cell>
          <cell r="N302">
            <v>1</v>
          </cell>
          <cell r="O302" t="str">
            <v>Z81</v>
          </cell>
          <cell r="P302" t="str">
            <v xml:space="preserve">Feriale Non Scolastico - Lunedì Martedì Mercoledì Giovedì Venerdì Sabato </v>
          </cell>
          <cell r="Q302">
            <v>103</v>
          </cell>
          <cell r="R302">
            <v>2.4470000000000001</v>
          </cell>
        </row>
        <row r="303">
          <cell r="A303">
            <v>5345</v>
          </cell>
          <cell r="B303" t="str">
            <v>157</v>
          </cell>
          <cell r="C303" t="str">
            <v>H</v>
          </cell>
          <cell r="D303" t="str">
            <v>3</v>
          </cell>
          <cell r="E303" t="str">
            <v>3</v>
          </cell>
          <cell r="F303" t="str">
            <v>Autostazione Cosenza (Cosenza) -&gt; Piazza Giacomo Mancini, 9C (Cosenza) -&gt; Viale Giovanni e Francesca Falcone, 158 (Cosenza) -&gt; Viale Paolo Borsellino, 17 (Cosenza) -&gt; Viale Paolo Borsellino, 10 (Cosenza) -&gt; Viale Sergio Cosmai, 6 (Cosenza) -&gt; Viale Sergio Cosmai, 14 (Cosenza) -&gt; Via Crati, 25-30 (Rende) -&gt; Via Valle del Neto, 3 (Rende) -&gt; Via Kennedy, 104-116 (Rende) -&gt; Strada Statale 19 delle Calabrie, 144 (Rende) -&gt; Via Resistenza, 38 (Rende) -&gt; Strada Statale 19 delle Calabrie, 92 (Rende) -&gt; Via Giuseppe Verdi, 19 (Rende) -&gt; Via Giuseppe Verdi, 106A (Rende) -&gt; Via Giuseppe Verdi, 166-180 (Rende) -&gt; Via Giuseppe Verdi, 226 (Rende) -&gt; Via Alessandro Volta, 62A (Rende)</v>
          </cell>
          <cell r="G303" t="str">
            <v>Andata</v>
          </cell>
          <cell r="H303" t="str">
            <v>Autostazione Cosenza</v>
          </cell>
          <cell r="I303" t="str">
            <v>Cosenza</v>
          </cell>
          <cell r="J303" t="str">
            <v>CS</v>
          </cell>
          <cell r="K303" t="str">
            <v>Via Alessandro Volta, 62A</v>
          </cell>
          <cell r="L303" t="str">
            <v>Rende</v>
          </cell>
          <cell r="M303" t="str">
            <v>CS</v>
          </cell>
          <cell r="N303">
            <v>28</v>
          </cell>
          <cell r="O303" t="str">
            <v>Z83</v>
          </cell>
          <cell r="P303" t="str">
            <v xml:space="preserve">Feriale nel mese di Agosto da Lunedì a Sabato - Lunedì Martedì Mercoledì Giovedì Venerdì Sabato </v>
          </cell>
          <cell r="Q303">
            <v>25</v>
          </cell>
          <cell r="R303">
            <v>8.4450000000000003</v>
          </cell>
        </row>
        <row r="304">
          <cell r="A304">
            <v>5357</v>
          </cell>
          <cell r="B304" t="str">
            <v>157</v>
          </cell>
          <cell r="C304" t="str">
            <v>Z</v>
          </cell>
          <cell r="D304" t="str">
            <v>3</v>
          </cell>
          <cell r="E304" t="str">
            <v>1</v>
          </cell>
          <cell r="F304" t="str">
            <v>Via Alessandro Volta, 62A (Rende) -&gt; Via Alessandro Volta, 114 (Rende) -&gt; Strada Statale 19 delle Calabrie (Rende) -&gt; Via Leonardo Da Vinci, 69 (Rende) -&gt; Strada Statale 19 delle Calabrie, 1111 (Rende) -&gt; Via Buenos Aires (Rende) -&gt; Via Parigi, 23 (Rende) -&gt; Via Parigi  (Rende) -&gt; Via Gioacchino Rossini, 60 (Rende) -&gt; Strada Statale 19 delle Calabrie, 265 (Rende) -&gt; Via Ciro Menotti, 3 (Rende) -&gt; Via Don Giovanni Minzoni, 90 (Rende) -&gt; Via Don Giovanni Minzoni, 147B (Rende) -&gt; Via Caduti di Nassirya, 252-298 (Rende) -&gt; Via Genova, 30 (Rende) -&gt; Via Busento, 29 (Rende) -&gt; Via Crati (Rende) -&gt; Viale Sergio Cosmai, 21 (Cosenza) -&gt; Viale Sergio Cosmai, 6 (Cosenza) -&gt; Viale Paolo Borsellino, 10 (Cosenza) -&gt; Viale Paolo Borsellino, 11 (Cosenza) -&gt; Viale Giovanni e Francesca Falcone, 158-162 (Cosenza) -&gt; Autostazione Cosenza (Cosenza)</v>
          </cell>
          <cell r="G304" t="str">
            <v>Ritorno</v>
          </cell>
          <cell r="H304" t="str">
            <v>Via Alessandro Volta, 62A</v>
          </cell>
          <cell r="I304" t="str">
            <v>Rende</v>
          </cell>
          <cell r="J304" t="str">
            <v>CS</v>
          </cell>
          <cell r="K304" t="str">
            <v>Autostazione Cosenza</v>
          </cell>
          <cell r="L304" t="str">
            <v>Cosenza</v>
          </cell>
          <cell r="M304" t="str">
            <v>CS</v>
          </cell>
          <cell r="N304">
            <v>28</v>
          </cell>
          <cell r="O304" t="str">
            <v>Z83</v>
          </cell>
          <cell r="P304" t="str">
            <v xml:space="preserve">Feriale nel mese di Agosto da Lunedì a Sabato - Lunedì Martedì Mercoledì Giovedì Venerdì Sabato </v>
          </cell>
          <cell r="Q304">
            <v>25</v>
          </cell>
          <cell r="R304">
            <v>10.082000000000001</v>
          </cell>
        </row>
        <row r="305">
          <cell r="A305">
            <v>5459</v>
          </cell>
          <cell r="B305" t="str">
            <v>157</v>
          </cell>
          <cell r="C305" t="str">
            <v>Z</v>
          </cell>
          <cell r="D305" t="str">
            <v>4</v>
          </cell>
          <cell r="E305" t="str">
            <v>4</v>
          </cell>
          <cell r="F305" t="str">
            <v>Via Alessandro Volta, 62A (Rende) -&gt; Via Alessandro Volta, 114 (Rende) -&gt; Strada Statale 19 delle Calabrie (Rende) -&gt; Via Leonardo Da Vinci, 69 (Rende) -&gt; Strada Statale 19 delle Calabrie, 1111 (Rende) -&gt; Via Buenos Aires (Rende) -&gt; Via Parigi, 23 (Rende) -&gt; Via Parigi  (Rende) -&gt; Via Buenos Aires (Rende) -&gt; Via Gioacchino Rossini, 60 (Rende) -&gt; Strada Statale 19 delle Calabrie, 265 (Rende) -&gt; Via Ciro Menotti, 86 (Rende) -&gt; Via Ciro Menotti, 3 (Rende) -&gt; Via Don Giovanni Minzoni, 90 (Rende) -&gt; Via Don Giovanni Minzoni, 147B (Rende) -&gt; Via Caduti di Nassirya, 252-298 (Rende) -&gt; Via Genova, 30 (Rende) -&gt; Via Busento, 29 (Rende) -&gt; Via Crati (Rende) -&gt; Viale Sergio Cosmai, 21 (Cosenza) -&gt; Viale Sergio Cosmai, 6 (Cosenza) -&gt; Viale Paolo Borsellino, 10 (Cosenza) -&gt; Viale Paolo Borsellino, 11 (Cosenza) -&gt; Viale Giovanni e Francesca Falcone, 158-162 (Cosenza) -&gt; Autostazione Cosenza (Cosenza)</v>
          </cell>
          <cell r="G305" t="str">
            <v>Ritorno</v>
          </cell>
          <cell r="H305" t="str">
            <v>Via Alessandro Volta, 62A</v>
          </cell>
          <cell r="I305" t="str">
            <v>Rende</v>
          </cell>
          <cell r="J305" t="str">
            <v>CS</v>
          </cell>
          <cell r="K305" t="str">
            <v>Autostazione Cosenza</v>
          </cell>
          <cell r="L305" t="str">
            <v>Cosenza</v>
          </cell>
          <cell r="M305" t="str">
            <v>CS</v>
          </cell>
          <cell r="N305">
            <v>11</v>
          </cell>
          <cell r="O305" t="str">
            <v>Z102</v>
          </cell>
          <cell r="P305" t="str">
            <v xml:space="preserve">Domenicale - Domenica </v>
          </cell>
          <cell r="Q305">
            <v>52</v>
          </cell>
          <cell r="R305">
            <v>10.082000000000001</v>
          </cell>
        </row>
        <row r="306">
          <cell r="A306">
            <v>5694</v>
          </cell>
          <cell r="B306" t="str">
            <v>137</v>
          </cell>
          <cell r="C306" t="str">
            <v>C</v>
          </cell>
          <cell r="D306" t="str">
            <v>4</v>
          </cell>
          <cell r="E306" t="str">
            <v>1</v>
          </cell>
          <cell r="F306" t="str">
            <v>Via Parise, 4 (Castrolibero) -&gt; Via San Marco, 2 (Castrolibero) -&gt; Contrada Cimbri, 1 (Castrolibero) -&gt; via Colomato, 3 (Castrolibero) -&gt; via Colomato, 3 (Castrolibero) -&gt; Via della Resistenza, 12 (Castrolibero) -&gt; Via della Resistenza, 185 (Castrolibero) -&gt; Via dell'Unità , 12 (Castrolibero) -&gt; Via della Fratellanza, 7 (Castrolibero) -&gt; Via Rusoli, 33 (Castrolibero) -&gt; Via Rusoli, 2 (Castrolibero) -&gt; Via della Resistenza, 44 (Castrolibero) -&gt; Via della Resistenza, 50 (Castrolibero) -&gt; Via Fausto Gullo, 24 (Castrolibero) -&gt; Via Giacomo Puccini, 28 (Castrolibero) -&gt; Via Leonardo da Vinci, 51 (Castrolibero) -&gt; Via Aldo Moro, 2 (Castrolibero) -&gt; Via della Resistenza, 7 (Castrolibero) -&gt; Viale Magna Grecia (Cosenza) -&gt; Viale Magna Grecia (Cosenza) -&gt; Via Panebianco, 610 (Cosenza)</v>
          </cell>
          <cell r="G306" t="str">
            <v>Andata</v>
          </cell>
          <cell r="H306" t="str">
            <v>Via Parise, 4</v>
          </cell>
          <cell r="I306" t="str">
            <v>Castrolibero</v>
          </cell>
          <cell r="J306" t="str">
            <v>CS</v>
          </cell>
          <cell r="K306" t="str">
            <v>Via Panebianco, 610</v>
          </cell>
          <cell r="L306" t="str">
            <v>Cosenza</v>
          </cell>
          <cell r="M306" t="str">
            <v>CS</v>
          </cell>
          <cell r="N306">
            <v>3</v>
          </cell>
          <cell r="O306" t="str">
            <v>S</v>
          </cell>
          <cell r="P306" t="str">
            <v xml:space="preserve">Scolastica - Lunedì Martedì Mercoledì Giovedì Venerdì Sabato </v>
          </cell>
          <cell r="Q306">
            <v>200</v>
          </cell>
          <cell r="R306">
            <v>10.420999999999999</v>
          </cell>
        </row>
        <row r="307">
          <cell r="A307">
            <v>5695</v>
          </cell>
          <cell r="B307" t="str">
            <v>137</v>
          </cell>
          <cell r="C307" t="str">
            <v>B</v>
          </cell>
          <cell r="D307" t="str">
            <v>2</v>
          </cell>
          <cell r="E307" t="str">
            <v>1</v>
          </cell>
          <cell r="F307" t="str">
            <v>Via Curcio, 21 (Marano Marchesato) -&gt; Via Giuseppe Garibaldi, 44 (Marano Marchesato) -&gt; Via Giuseppe Garibaldi, 68 (Marano Marchesato) -&gt; Via Morroni (Marano Marchesato) -&gt; Via Morroni, 30 (Marano Marchesato) -&gt; Strada Provinciale 86 (Marano Marchesato) -&gt; Strada Provinciale 86 (Marano Marchesato) -&gt; 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07" t="str">
            <v>Andata</v>
          </cell>
          <cell r="H307" t="str">
            <v>Via Curcio, 21</v>
          </cell>
          <cell r="I307" t="str">
            <v>Marano Marchesato</v>
          </cell>
          <cell r="J307" t="str">
            <v>CS</v>
          </cell>
          <cell r="K307" t="str">
            <v>Autostazione Cosenza</v>
          </cell>
          <cell r="L307" t="str">
            <v>Cosenza</v>
          </cell>
          <cell r="M307" t="str">
            <v>CS</v>
          </cell>
          <cell r="N307">
            <v>1</v>
          </cell>
          <cell r="O307" t="str">
            <v>S</v>
          </cell>
          <cell r="P307" t="str">
            <v xml:space="preserve">Scolastica - Lunedì Martedì Mercoledì Giovedì Venerdì Sabato </v>
          </cell>
          <cell r="Q307">
            <v>200</v>
          </cell>
          <cell r="R307">
            <v>13.217000000000001</v>
          </cell>
        </row>
        <row r="308">
          <cell r="A308">
            <v>5696</v>
          </cell>
          <cell r="B308" t="str">
            <v>137</v>
          </cell>
          <cell r="C308" t="str">
            <v>A</v>
          </cell>
          <cell r="D308" t="str">
            <v>5</v>
          </cell>
          <cell r="E308" t="str">
            <v>1</v>
          </cell>
          <cell r="F308" t="str">
            <v>Via Annunziata, 149 (Marano Principato) -&gt; Via Annunziata, 122 (Marano Principato) -&gt; Via Moretti, 47/b (Marano Principato) -&gt; Via Tenuti, 17 (Marano Principato) -&gt; Via Tenuti, 17 (Marano Principato) -&gt; Via Savagli, 6 (Marano Principato)</v>
          </cell>
          <cell r="G308" t="str">
            <v>Ritorno</v>
          </cell>
          <cell r="H308" t="str">
            <v>Via Annunziata, 149</v>
          </cell>
          <cell r="I308" t="str">
            <v>Marano Principato</v>
          </cell>
          <cell r="J308" t="str">
            <v>CS</v>
          </cell>
          <cell r="K308" t="str">
            <v>Via Savagli, 6</v>
          </cell>
          <cell r="L308" t="str">
            <v>Marano Principato</v>
          </cell>
          <cell r="M308" t="str">
            <v>CS</v>
          </cell>
          <cell r="N308">
            <v>1</v>
          </cell>
          <cell r="O308" t="str">
            <v>L</v>
          </cell>
          <cell r="P308" t="str">
            <v xml:space="preserve">Feriale - Lunedì Martedì Mercoledì Giovedì Venerdì Sabato </v>
          </cell>
          <cell r="Q308">
            <v>303</v>
          </cell>
          <cell r="R308">
            <v>2.0059999999999998</v>
          </cell>
        </row>
        <row r="309">
          <cell r="A309">
            <v>6004</v>
          </cell>
          <cell r="B309" t="str">
            <v>138</v>
          </cell>
          <cell r="C309" t="str">
            <v>A</v>
          </cell>
          <cell r="D309" t="str">
            <v>1</v>
          </cell>
          <cell r="E309" t="str">
            <v>1</v>
          </cell>
          <cell r="F309"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Fratelli Bandiera, 31 (Rende) -&gt; Via Carlo Bilotti, 16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309" t="str">
            <v>Andata</v>
          </cell>
          <cell r="H309" t="str">
            <v>Autostazione Cosenza</v>
          </cell>
          <cell r="I309" t="str">
            <v>Cosenza</v>
          </cell>
          <cell r="J309" t="str">
            <v>CS</v>
          </cell>
          <cell r="K309" t="str">
            <v>Via Settimio Severo, 83</v>
          </cell>
          <cell r="L309" t="str">
            <v>Rende</v>
          </cell>
          <cell r="M309" t="str">
            <v>CS</v>
          </cell>
          <cell r="N309">
            <v>1</v>
          </cell>
          <cell r="O309" t="str">
            <v>Z79</v>
          </cell>
          <cell r="P309" t="str">
            <v xml:space="preserve">Feriale da Lunedì a Sabato dei periodi 01/01-31/07 e 01/09-31/12 - Lunedì Martedì Mercoledì Giovedì Venerdì Sabato </v>
          </cell>
          <cell r="Q309">
            <v>279</v>
          </cell>
          <cell r="R309">
            <v>12.56</v>
          </cell>
        </row>
        <row r="310">
          <cell r="A310">
            <v>6272</v>
          </cell>
          <cell r="B310" t="str">
            <v>139</v>
          </cell>
          <cell r="C310" t="str">
            <v>F</v>
          </cell>
          <cell r="D310" t="str">
            <v>2</v>
          </cell>
          <cell r="E310" t="str">
            <v>1</v>
          </cell>
          <cell r="F310" t="str">
            <v>Via Aldo Cannata, 1 (Castrolibero) -&gt; Viale Magna Grecia (Cosenza) -&gt; Via Busento, 29 (Rende) -&gt; Via Valle del Neto, 3 (Rende)</v>
          </cell>
          <cell r="G310" t="str">
            <v>Ritorno</v>
          </cell>
          <cell r="H310" t="str">
            <v>Via Aldo Cannata, 1</v>
          </cell>
          <cell r="I310" t="str">
            <v>Castrolibero</v>
          </cell>
          <cell r="J310" t="str">
            <v>CS</v>
          </cell>
          <cell r="K310" t="str">
            <v>Via Valle del Neto, 3</v>
          </cell>
          <cell r="L310" t="str">
            <v>Rende</v>
          </cell>
          <cell r="M310" t="str">
            <v>CS</v>
          </cell>
          <cell r="N310">
            <v>2</v>
          </cell>
          <cell r="O310" t="str">
            <v>Z60</v>
          </cell>
          <cell r="P310" t="str">
            <v xml:space="preserve">Scolastica nei giorni di Martedì, Giovedì e Sabato - Martedì Giovedì Sabato </v>
          </cell>
          <cell r="Q310">
            <v>103</v>
          </cell>
          <cell r="R310">
            <v>3.2669999999999999</v>
          </cell>
        </row>
        <row r="311">
          <cell r="A311">
            <v>6273</v>
          </cell>
          <cell r="B311" t="str">
            <v>139</v>
          </cell>
          <cell r="C311" t="str">
            <v>F</v>
          </cell>
          <cell r="D311" t="str">
            <v>3</v>
          </cell>
          <cell r="E311" t="str">
            <v>1</v>
          </cell>
          <cell r="F311" t="str">
            <v>Via Aldo Cannata, 1 (Castrolibero) -&gt; Viale Magna Grecia (Cosenza) -&gt; Via Busento, 29 (Rende) -&gt; Via Valle del Neto, 3 (Rende)</v>
          </cell>
          <cell r="G311" t="str">
            <v>Ritorno</v>
          </cell>
          <cell r="H311" t="str">
            <v>Via Aldo Cannata, 1</v>
          </cell>
          <cell r="I311" t="str">
            <v>Castrolibero</v>
          </cell>
          <cell r="J311" t="str">
            <v>CS</v>
          </cell>
          <cell r="K311" t="str">
            <v>Via Valle del Neto, 3</v>
          </cell>
          <cell r="L311" t="str">
            <v>Rende</v>
          </cell>
          <cell r="M311" t="str">
            <v>CS</v>
          </cell>
          <cell r="N311">
            <v>1</v>
          </cell>
          <cell r="O311" t="str">
            <v>Z78</v>
          </cell>
          <cell r="P311" t="str">
            <v xml:space="preserve">Scolastica nei giorni di Lunedì, Martedì e  Mercoledì - Lunedì Martedì Mercoledì </v>
          </cell>
          <cell r="Q311">
            <v>106</v>
          </cell>
          <cell r="R311">
            <v>3.2669999999999999</v>
          </cell>
        </row>
        <row r="312">
          <cell r="A312">
            <v>6274</v>
          </cell>
          <cell r="B312" t="str">
            <v>139</v>
          </cell>
          <cell r="C312" t="str">
            <v>B</v>
          </cell>
          <cell r="D312" t="str">
            <v>2</v>
          </cell>
          <cell r="E312" t="str">
            <v>1</v>
          </cell>
          <cell r="F312" t="str">
            <v>Via Aldo Cannata, 1 (Castrolibero) -&gt; Viale Magna Grecia (Cosenza)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Roma (Rende) -&gt; Via Felpiano, 2A (Rende) -&gt; Strada Provinciale 90, 47 (Rende) -&gt; Strada Provinciale 90, 47 (Rende) -&gt; Via Guanni, 6 (Marano Marchesato)</v>
          </cell>
          <cell r="G312" t="str">
            <v>Ritorno</v>
          </cell>
          <cell r="H312" t="str">
            <v>Via Aldo Cannata, 1</v>
          </cell>
          <cell r="I312" t="str">
            <v>Castrolibero</v>
          </cell>
          <cell r="J312" t="str">
            <v>CS</v>
          </cell>
          <cell r="K312" t="str">
            <v>Via Guanni, 6</v>
          </cell>
          <cell r="L312" t="str">
            <v>Marano Marchesato</v>
          </cell>
          <cell r="M312" t="str">
            <v>CS</v>
          </cell>
          <cell r="N312">
            <v>1</v>
          </cell>
          <cell r="O312" t="str">
            <v>Z78</v>
          </cell>
          <cell r="P312" t="str">
            <v xml:space="preserve">Scolastica nei giorni di Lunedì, Martedì e  Mercoledì - Lunedì Martedì Mercoledì </v>
          </cell>
          <cell r="Q312">
            <v>106</v>
          </cell>
          <cell r="R312">
            <v>14.188000000000001</v>
          </cell>
        </row>
        <row r="313">
          <cell r="A313">
            <v>6365</v>
          </cell>
          <cell r="B313" t="str">
            <v>139</v>
          </cell>
          <cell r="C313" t="str">
            <v>G</v>
          </cell>
          <cell r="D313" t="str">
            <v>2</v>
          </cell>
          <cell r="E313" t="str">
            <v>1</v>
          </cell>
          <cell r="F313" t="str">
            <v>Via Repaci, 43 (Rende) -&gt; Via Don Giovanni Minzoni, 90 (Rende) -&gt; Via Don Giovanni Minzoni, 147B (Rende) -&gt; Via Caduti di Nassirya, 252-298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v>
          </cell>
          <cell r="G313" t="str">
            <v>Ritorno</v>
          </cell>
          <cell r="H313" t="str">
            <v>Via Repaci, 43</v>
          </cell>
          <cell r="I313" t="str">
            <v>Rende</v>
          </cell>
          <cell r="J313" t="str">
            <v>CS</v>
          </cell>
          <cell r="K313" t="str">
            <v>Via Tommaso Campanella</v>
          </cell>
          <cell r="L313" t="str">
            <v>Rende</v>
          </cell>
          <cell r="M313" t="str">
            <v>CS</v>
          </cell>
          <cell r="N313">
            <v>1</v>
          </cell>
          <cell r="O313" t="str">
            <v>Z91</v>
          </cell>
          <cell r="P313" t="str">
            <v xml:space="preserve">Scolastica nei giorni di Mercoledì e Venerdì - Mercoledì Venerdì </v>
          </cell>
          <cell r="Q313">
            <v>70</v>
          </cell>
          <cell r="R313">
            <v>16.562999999999999</v>
          </cell>
        </row>
        <row r="314">
          <cell r="A314">
            <v>6952</v>
          </cell>
          <cell r="B314" t="str">
            <v>142</v>
          </cell>
          <cell r="C314" t="str">
            <v>C</v>
          </cell>
          <cell r="D314" t="str">
            <v>2</v>
          </cell>
          <cell r="E314" t="str">
            <v>1</v>
          </cell>
          <cell r="F314" t="str">
            <v>Contrada Testa, 1 (Cetraro) -&gt; Strada Statale 18 Tirrena Inferiore, 25 (Cetraro) -&gt; Strada Statale 18 Tirrena Inferiore, 190 (Cetraro) -&gt; Strada Statale 18 Tirrena Inferiore (Acquappesa) -&gt; Strada Statale 18 Tirrena Inferiore, 11 (Acquappesa) -&gt; Strada Provinciale 34, 81 (Guardia Piemontese)</v>
          </cell>
          <cell r="G314" t="str">
            <v>Andata</v>
          </cell>
          <cell r="H314" t="str">
            <v>Contrada Testa, 1</v>
          </cell>
          <cell r="I314" t="str">
            <v>Cetraro</v>
          </cell>
          <cell r="J314" t="str">
            <v>CS</v>
          </cell>
          <cell r="K314" t="str">
            <v>Strada Provinciale 34, 81</v>
          </cell>
          <cell r="L314" t="str">
            <v>Guardia Piemontese</v>
          </cell>
          <cell r="M314" t="str">
            <v>CS</v>
          </cell>
          <cell r="N314">
            <v>1</v>
          </cell>
          <cell r="O314" t="str">
            <v>Z81</v>
          </cell>
          <cell r="P314" t="str">
            <v xml:space="preserve">Feriale Non Scolastico - Lunedì Martedì Mercoledì Giovedì Venerdì Sabato </v>
          </cell>
          <cell r="Q314">
            <v>103</v>
          </cell>
          <cell r="R314">
            <v>10.475</v>
          </cell>
        </row>
        <row r="315">
          <cell r="A315">
            <v>6957</v>
          </cell>
          <cell r="B315" t="str">
            <v>142</v>
          </cell>
          <cell r="C315" t="str">
            <v>C</v>
          </cell>
          <cell r="D315" t="str">
            <v>3</v>
          </cell>
          <cell r="E315" t="str">
            <v>1</v>
          </cell>
          <cell r="F315" t="str">
            <v>Strada Provinciale 34, 81 (Guardia Piemontese) -&gt; Strada Provinciale 34, 271 (Guardia Piemontese) -&gt; Strada Statale 18 Tirrena Inferiore (Fuscaldo) -&gt; Strada Statale 18 Tirrena Inferiore (Fuscaldo) -&gt; Via Fuscaldo (Fuscaldo) -&gt; Strada Statale 18 Tirrena Inferiore-Piazzale Rione Croce (Paola) -&gt; Via Nazionale, 176 (Paola) -&gt; Via Nazionale, 93-129 (Paola) -&gt; Via Nazionale, 14 (Paola)</v>
          </cell>
          <cell r="G315" t="str">
            <v>Andata</v>
          </cell>
          <cell r="H315" t="str">
            <v>Strada Provinciale 34, 81</v>
          </cell>
          <cell r="I315" t="str">
            <v>Guardia Piemontese</v>
          </cell>
          <cell r="J315" t="str">
            <v>CS</v>
          </cell>
          <cell r="K315" t="str">
            <v>Via Nazionale, 14</v>
          </cell>
          <cell r="L315" t="str">
            <v>Paola</v>
          </cell>
          <cell r="M315" t="str">
            <v>CS</v>
          </cell>
          <cell r="N315">
            <v>1</v>
          </cell>
          <cell r="O315" t="str">
            <v>Z81</v>
          </cell>
          <cell r="P315" t="str">
            <v xml:space="preserve">Feriale Non Scolastico - Lunedì Martedì Mercoledì Giovedì Venerdì Sabato </v>
          </cell>
          <cell r="Q315">
            <v>103</v>
          </cell>
          <cell r="R315">
            <v>14.007</v>
          </cell>
        </row>
        <row r="316">
          <cell r="A316">
            <v>6972</v>
          </cell>
          <cell r="B316" t="str">
            <v>142</v>
          </cell>
          <cell r="C316" t="str">
            <v>C</v>
          </cell>
          <cell r="D316" t="str">
            <v>4</v>
          </cell>
          <cell r="E316" t="str">
            <v>1</v>
          </cell>
          <cell r="F316" t="str">
            <v>Via Nazionale, 14 (Paola) -&gt; Via della Liberta, 25 (Paola) -&gt; Via San Agata Soprana, 2 (Paola) -&gt; Via San Agata Soprana, 70-72 (Paola) -&gt; Via Melissa, 6 (Paola) -&gt; Contrada Linze, 1 (Fuscaldo)</v>
          </cell>
          <cell r="G316" t="str">
            <v>Ritorno</v>
          </cell>
          <cell r="H316" t="str">
            <v>Via Nazionale, 14</v>
          </cell>
          <cell r="I316" t="str">
            <v>Paola</v>
          </cell>
          <cell r="J316" t="str">
            <v>CS</v>
          </cell>
          <cell r="K316" t="str">
            <v>Contrada Linze, 1</v>
          </cell>
          <cell r="L316" t="str">
            <v>Fuscaldo</v>
          </cell>
          <cell r="M316" t="str">
            <v>CS</v>
          </cell>
          <cell r="N316">
            <v>1</v>
          </cell>
          <cell r="O316" t="str">
            <v>Z81</v>
          </cell>
          <cell r="P316" t="str">
            <v xml:space="preserve">Feriale Non Scolastico - Lunedì Martedì Mercoledì Giovedì Venerdì Sabato </v>
          </cell>
          <cell r="Q316">
            <v>103</v>
          </cell>
          <cell r="R316">
            <v>4.2409999999999997</v>
          </cell>
        </row>
        <row r="317">
          <cell r="A317">
            <v>6977</v>
          </cell>
          <cell r="B317" t="str">
            <v>142</v>
          </cell>
          <cell r="C317" t="str">
            <v>D</v>
          </cell>
          <cell r="D317" t="str">
            <v>2</v>
          </cell>
          <cell r="E317" t="str">
            <v>1</v>
          </cell>
          <cell r="F317" t="str">
            <v>Strada Statale 18 Tirrena Inferiore-Piazzale Rione Croce (Paola) -&gt; Via Nazionale, 176 (Paola) -&gt; Via Nazionale, 93 (Paola) -&gt; Via Nazionale, 14 (Paola)</v>
          </cell>
          <cell r="G317" t="str">
            <v>Ritorno</v>
          </cell>
          <cell r="H317" t="str">
            <v>Strada Statale 18 Tirrena Inferiore-Piazzale Rione Croce</v>
          </cell>
          <cell r="I317" t="str">
            <v>Paola</v>
          </cell>
          <cell r="J317" t="str">
            <v>CS</v>
          </cell>
          <cell r="K317" t="str">
            <v>Via Nazionale, 14</v>
          </cell>
          <cell r="L317" t="str">
            <v>Paola</v>
          </cell>
          <cell r="M317" t="str">
            <v>CS</v>
          </cell>
          <cell r="N317">
            <v>1</v>
          </cell>
          <cell r="O317" t="str">
            <v>Z81</v>
          </cell>
          <cell r="P317" t="str">
            <v xml:space="preserve">Feriale Non Scolastico - Lunedì Martedì Mercoledì Giovedì Venerdì Sabato </v>
          </cell>
          <cell r="Q317">
            <v>103</v>
          </cell>
          <cell r="R317">
            <v>1.32</v>
          </cell>
        </row>
        <row r="318">
          <cell r="A318">
            <v>6978</v>
          </cell>
          <cell r="B318" t="str">
            <v>142</v>
          </cell>
          <cell r="C318" t="str">
            <v>C</v>
          </cell>
          <cell r="D318" t="str">
            <v>5</v>
          </cell>
          <cell r="E318" t="str">
            <v>1</v>
          </cell>
          <cell r="F318" t="str">
            <v>Via Nazionale, 14 (Paola) -&gt; Via della Liberta, 25 (Paola) -&gt; Via San Agata Soprana, 2 (Paola) -&gt; Via San Agata Soprana, 70-72 (Paola) -&gt; Via Melissa, 6 (Paola) -&gt; Contrada Linze, 1 (Fuscaldo) -&gt; Via Fuscaldo, 77 (Fuscaldo) -&gt; Strada Statale 18 Tirrena Inferiore (Fuscaldo) -&gt; Strada Statale 18 Tirrena Inferiore (Fuscaldo) -&gt; Strada Provinciale 34, 271 (Guardia Piemontese) -&gt; Strada Provinciale 34, 81 (Guardia Piemontese)</v>
          </cell>
          <cell r="G318" t="str">
            <v>Ritorno</v>
          </cell>
          <cell r="H318" t="str">
            <v>Via Nazionale, 14</v>
          </cell>
          <cell r="I318" t="str">
            <v>Paola</v>
          </cell>
          <cell r="J318" t="str">
            <v>CS</v>
          </cell>
          <cell r="K318" t="str">
            <v>Strada Provinciale 34, 81</v>
          </cell>
          <cell r="L318" t="str">
            <v>Guardia Piemontese</v>
          </cell>
          <cell r="M318" t="str">
            <v>CS</v>
          </cell>
          <cell r="N318">
            <v>3</v>
          </cell>
          <cell r="O318" t="str">
            <v>Z81</v>
          </cell>
          <cell r="P318" t="str">
            <v xml:space="preserve">Feriale Non Scolastico - Lunedì Martedì Mercoledì Giovedì Venerdì Sabato </v>
          </cell>
          <cell r="Q318">
            <v>103</v>
          </cell>
          <cell r="R318">
            <v>13.903</v>
          </cell>
        </row>
        <row r="319">
          <cell r="A319">
            <v>7303</v>
          </cell>
          <cell r="B319" t="str">
            <v>138</v>
          </cell>
          <cell r="C319" t="str">
            <v>I</v>
          </cell>
          <cell r="D319" t="str">
            <v>2</v>
          </cell>
          <cell r="E319" t="str">
            <v>1</v>
          </cell>
          <cell r="F319" t="str">
            <v>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 -&gt; Piazza Giacomo Mancini, 9C (Cosenza)</v>
          </cell>
          <cell r="G319" t="str">
            <v>Ritorno</v>
          </cell>
          <cell r="H319" t="str">
            <v>Via Leonardo Da Vinci, 69</v>
          </cell>
          <cell r="I319" t="str">
            <v>Rende</v>
          </cell>
          <cell r="J319" t="str">
            <v>CS</v>
          </cell>
          <cell r="K319" t="str">
            <v>Piazza Giacomo Mancini, 9C</v>
          </cell>
          <cell r="L319" t="str">
            <v>Cosenza</v>
          </cell>
          <cell r="M319" t="str">
            <v>CS</v>
          </cell>
          <cell r="N319">
            <v>1</v>
          </cell>
          <cell r="O319" t="str">
            <v>Z36</v>
          </cell>
          <cell r="P319" t="str">
            <v xml:space="preserve">Feriale nel periodo 1/01 - 31/07 e 10/09 - 31/12 - Lunedì Martedì Mercoledì Giovedì Venerdì Sabato </v>
          </cell>
          <cell r="Q319">
            <v>271</v>
          </cell>
          <cell r="R319">
            <v>8.1120000000000001</v>
          </cell>
        </row>
        <row r="320">
          <cell r="A320">
            <v>7323</v>
          </cell>
          <cell r="B320" t="str">
            <v>138</v>
          </cell>
          <cell r="C320" t="str">
            <v>A</v>
          </cell>
          <cell r="D320" t="str">
            <v>1</v>
          </cell>
          <cell r="E320" t="str">
            <v>1</v>
          </cell>
          <cell r="F320"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 -&gt; Strada Statale 19 delle Calabrie (Rende) -&gt; Strada Statale 19 delle Calabrie (Rende) -&gt; Via Guglielmo Marconi, 62-68 (Rende) -&gt; Università della Calabria - Arcavacata (Rende) -&gt; Via Alberto Savinio, 43 (Rende) -&gt; Via Alberto Savinio, 9 (Rende) -&gt; Via Tito Flavio, 70 (Rende) -&gt; Via Settimio Severo, 83 (Rende) -&gt; Via Settimio Severo, 83 (Rende)</v>
          </cell>
          <cell r="G320" t="str">
            <v>Andata</v>
          </cell>
          <cell r="H320" t="str">
            <v>Autostazione Cosenza</v>
          </cell>
          <cell r="I320" t="str">
            <v>Cosenza</v>
          </cell>
          <cell r="J320" t="str">
            <v>CS</v>
          </cell>
          <cell r="K320" t="str">
            <v>Via Settimio Severo, 83</v>
          </cell>
          <cell r="L320" t="str">
            <v>Rende</v>
          </cell>
          <cell r="M320" t="str">
            <v>CS</v>
          </cell>
          <cell r="N320">
            <v>2</v>
          </cell>
          <cell r="O320" t="str">
            <v>Z80</v>
          </cell>
          <cell r="P320" t="str">
            <v xml:space="preserve">Feriale da Lunedì a Venerdi nei periodo 01/01 - 30/06 e 10/09 - 31/12 - Lunedì Martedì Mercoledì Giovedì Venerdì </v>
          </cell>
          <cell r="Q320">
            <v>204</v>
          </cell>
          <cell r="R320">
            <v>11.724</v>
          </cell>
        </row>
        <row r="321">
          <cell r="A321">
            <v>7327</v>
          </cell>
          <cell r="B321" t="str">
            <v>138</v>
          </cell>
          <cell r="C321" t="str">
            <v>C</v>
          </cell>
          <cell r="D321" t="str">
            <v>1</v>
          </cell>
          <cell r="E321" t="str">
            <v>1</v>
          </cell>
          <cell r="F321"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Università della Calabria - Arcavacata (Rende) -&gt; Via Alberto Savinio, 43 (Rende) -&gt; Via Alberto Savinio, 9 (Rende) -&gt; Via Tito Flavio, 70 (Rende) -&gt; Via Settimio Severo, 83 (Rende) -&gt; Via Settimio Severo, 83 (Rende)</v>
          </cell>
          <cell r="G321" t="str">
            <v>Andata</v>
          </cell>
          <cell r="H321" t="str">
            <v>Autostazione Cosenza</v>
          </cell>
          <cell r="I321" t="str">
            <v>Cosenza</v>
          </cell>
          <cell r="J321" t="str">
            <v>CS</v>
          </cell>
          <cell r="K321" t="str">
            <v>Via Settimio Severo, 83</v>
          </cell>
          <cell r="L321" t="str">
            <v>Rende</v>
          </cell>
          <cell r="M321" t="str">
            <v>CS</v>
          </cell>
          <cell r="N321">
            <v>4</v>
          </cell>
          <cell r="O321" t="str">
            <v>Z80</v>
          </cell>
          <cell r="P321" t="str">
            <v xml:space="preserve">Feriale da Lunedì a Venerdi nei periodo 01/01 - 30/06 e 10/09 - 31/12 - Lunedì Martedì Mercoledì Giovedì Venerdì </v>
          </cell>
          <cell r="Q321">
            <v>204</v>
          </cell>
          <cell r="R321">
            <v>11.077999999999999</v>
          </cell>
        </row>
        <row r="322">
          <cell r="A322">
            <v>7330</v>
          </cell>
          <cell r="B322" t="str">
            <v>138</v>
          </cell>
          <cell r="C322" t="str">
            <v>E</v>
          </cell>
          <cell r="D322" t="str">
            <v>1</v>
          </cell>
          <cell r="E322" t="str">
            <v>1</v>
          </cell>
          <cell r="F322" t="str">
            <v>Piazza Giacomo Mancini, 9C (Cosenza) -&gt; Autostazione Cosenza (Cosenza) -&gt; Corso Luigi Fera, 50 (Cosenza) -&gt; Via Gregorio Caloprese, 78 (Cosenza) -&gt; Via Panebianco, 36 (Cosenza) -&gt; Via Panebianco, 182 (Cosenza) -&gt; Via Panebianco, 498 (Cosenza) -&gt; Via Panebianco, 610 (Cosenza) -&gt; Via Kennedy, 104-116 (Rende) -&gt; Università della Calabria - Arcavacata (Rende)</v>
          </cell>
          <cell r="G322" t="str">
            <v>Andata</v>
          </cell>
          <cell r="H322" t="str">
            <v>Piazza Giacomo Mancini, 9C</v>
          </cell>
          <cell r="I322" t="str">
            <v>Cosenza</v>
          </cell>
          <cell r="J322" t="str">
            <v>CS</v>
          </cell>
          <cell r="K322" t="str">
            <v>Università della Calabria - Arcavacata</v>
          </cell>
          <cell r="L322" t="str">
            <v>Rende</v>
          </cell>
          <cell r="M322" t="str">
            <v>CS</v>
          </cell>
          <cell r="N322">
            <v>6</v>
          </cell>
          <cell r="O322" t="str">
            <v>Z79</v>
          </cell>
          <cell r="P322" t="str">
            <v xml:space="preserve">Feriale da Lunedì a Sabato dei periodi 01/01-31/07 e 01/09-31/12 - Lunedì Martedì Mercoledì Giovedì Venerdì Sabato </v>
          </cell>
          <cell r="Q322">
            <v>279</v>
          </cell>
          <cell r="R322">
            <v>11.371</v>
          </cell>
        </row>
        <row r="323">
          <cell r="A323">
            <v>7434</v>
          </cell>
          <cell r="B323" t="str">
            <v>138</v>
          </cell>
          <cell r="C323" t="str">
            <v>A</v>
          </cell>
          <cell r="D323" t="str">
            <v>2</v>
          </cell>
          <cell r="E323" t="str">
            <v>1</v>
          </cell>
          <cell r="F323" t="str">
            <v>Autostazione Cosenza (Cosenza) -&gt; Viale Giovanni e Francesca Falcone, 158 (Cosenza) -&gt; Viale Paolo Borsellino, 17 (Cosenza) -&gt; Viale Paolo Borsellino, 10 (Cosenza) -&gt; Viale Sergio Cosmai, 6 (Cosenza) -&gt; Viale Sergio Cosmai, 10 (Cosenza) -&gt; Viale Sergio Cosmai, 14 (Cosenza) -&gt; Via Crati, 25-30 (Rende) -&gt; Via Valle del Neto, 3 (Rende) -&gt; Via Kennedy, 104-116 (Rende) -&gt; Strada Statale 19 delle Calabrie, 144 (Rende) -&gt; Via Resistenza, 38 (Rende) -&gt; Via Resistenza, 176 (Rende) -&gt; Via Giuseppe Verdi, 19 (Rende) -&gt; Via Giuseppe Verdi, 106A (Rende) -&gt; Via Giuseppe Verdi, 166-180 (Rende) -&gt; Via Giuseppe Verdi, 226 (Rende) -&gt; Via Giuseppe Verdi, 250 (Rende) -&gt; Via Alessandro Volta, 62A (Rende) -&gt; Via Alessandro Volta, 114 (Rende)</v>
          </cell>
          <cell r="G323" t="str">
            <v>Andata</v>
          </cell>
          <cell r="H323" t="str">
            <v>Autostazione Cosenza</v>
          </cell>
          <cell r="I323" t="str">
            <v>Cosenza</v>
          </cell>
          <cell r="J323" t="str">
            <v>CS</v>
          </cell>
          <cell r="K323" t="str">
            <v>Via Alessandro Volta, 114</v>
          </cell>
          <cell r="L323" t="str">
            <v>Rende</v>
          </cell>
          <cell r="M323" t="str">
            <v>CS</v>
          </cell>
          <cell r="N323">
            <v>2</v>
          </cell>
          <cell r="O323" t="str">
            <v>Z36</v>
          </cell>
          <cell r="P323" t="str">
            <v xml:space="preserve">Feriale nel periodo 1/01 - 31/07 e 10/09 - 31/12 - Lunedì Martedì Mercoledì Giovedì Venerdì Sabato </v>
          </cell>
          <cell r="Q323">
            <v>271</v>
          </cell>
          <cell r="R323">
            <v>6.7329999999999997</v>
          </cell>
        </row>
        <row r="324">
          <cell r="A324">
            <v>7445</v>
          </cell>
          <cell r="B324" t="str">
            <v>138</v>
          </cell>
          <cell r="C324" t="str">
            <v>I</v>
          </cell>
          <cell r="D324" t="str">
            <v>1</v>
          </cell>
          <cell r="E324" t="str">
            <v>1</v>
          </cell>
          <cell r="F324"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324" t="str">
            <v>Andata</v>
          </cell>
          <cell r="H324" t="str">
            <v>Via Alessandro Manzoni, 179</v>
          </cell>
          <cell r="I324" t="str">
            <v>Rende</v>
          </cell>
          <cell r="J324" t="str">
            <v>CS</v>
          </cell>
          <cell r="K324" t="str">
            <v>Via Resistenza, 176</v>
          </cell>
          <cell r="L324" t="str">
            <v>Rende</v>
          </cell>
          <cell r="M324" t="str">
            <v>CS</v>
          </cell>
          <cell r="N324">
            <v>1</v>
          </cell>
          <cell r="O324" t="str">
            <v>Z77</v>
          </cell>
          <cell r="P324" t="str">
            <v xml:space="preserve">Scolastica nei giorni di Giovedì, Venerdì e Sabato - Giovedì Venerdì Sabato </v>
          </cell>
          <cell r="Q324">
            <v>102</v>
          </cell>
          <cell r="R324">
            <v>5.7590000000000003</v>
          </cell>
        </row>
        <row r="325">
          <cell r="A325">
            <v>7447</v>
          </cell>
          <cell r="B325" t="str">
            <v>138</v>
          </cell>
          <cell r="C325" t="str">
            <v>I</v>
          </cell>
          <cell r="D325" t="str">
            <v>1</v>
          </cell>
          <cell r="E325" t="str">
            <v>1</v>
          </cell>
          <cell r="F325" t="str">
            <v>Via Alessandro Manzoni, 179 (Rende) -&gt; Via Alessandro Manzoni, 173 (Rende) -&gt; Via Alessandro Manzoni, 113-121 (Rende) -&gt; Via Tommaso Campanella (Rende) -&gt; Via Michele Molinaro, 23-31 (Rende) -&gt; Via Giovanni Boccaccio, 1 (Rende) -&gt; Via Giorgio de Chirico, 27 (Castrolibero) -&gt; Via Giorgio de Chirico, 80-82 (Rende) -&gt; Via Giorgio de Chirico, 113 (Rende) -&gt; Via Giorgio de Chirico, 163A (Rende) -&gt; Via Carlo Bilotti, 16 (Rende) -&gt; Corso Antonio Gramsci, 13 (Rende) -&gt; Via Resistenza, 176 (Rende)</v>
          </cell>
          <cell r="G325" t="str">
            <v>Andata</v>
          </cell>
          <cell r="H325" t="str">
            <v>Via Alessandro Manzoni, 179</v>
          </cell>
          <cell r="I325" t="str">
            <v>Rende</v>
          </cell>
          <cell r="J325" t="str">
            <v>CS</v>
          </cell>
          <cell r="K325" t="str">
            <v>Via Resistenza, 176</v>
          </cell>
          <cell r="L325" t="str">
            <v>Rende</v>
          </cell>
          <cell r="M325" t="str">
            <v>CS</v>
          </cell>
          <cell r="N325">
            <v>1</v>
          </cell>
          <cell r="O325" t="str">
            <v>Z78</v>
          </cell>
          <cell r="P325" t="str">
            <v xml:space="preserve">Scolastica nei giorni di Lunedì, Martedì e  Mercoledì - Lunedì Martedì Mercoledì </v>
          </cell>
          <cell r="Q325">
            <v>106</v>
          </cell>
          <cell r="R325">
            <v>5.7590000000000003</v>
          </cell>
        </row>
        <row r="326">
          <cell r="A326">
            <v>7457</v>
          </cell>
          <cell r="B326" t="str">
            <v>138</v>
          </cell>
          <cell r="C326" t="str">
            <v>a</v>
          </cell>
          <cell r="D326" t="str">
            <v>1</v>
          </cell>
          <cell r="E326" t="str">
            <v>1</v>
          </cell>
          <cell r="F326"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Strada Statale 19 delle Calabrie, 5 (Rende) -&gt; Via Ciro Menotti, 3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6" t="str">
            <v>Ritorno</v>
          </cell>
          <cell r="H326" t="str">
            <v>Via Settimio Severo, 83</v>
          </cell>
          <cell r="I326" t="str">
            <v>Rende</v>
          </cell>
          <cell r="J326" t="str">
            <v>CS</v>
          </cell>
          <cell r="K326" t="str">
            <v>Autostazione Cosenza</v>
          </cell>
          <cell r="L326" t="str">
            <v>Cosenza</v>
          </cell>
          <cell r="M326" t="str">
            <v>CS</v>
          </cell>
          <cell r="N326">
            <v>3</v>
          </cell>
          <cell r="O326" t="str">
            <v>Z36</v>
          </cell>
          <cell r="P326" t="str">
            <v xml:space="preserve">Feriale nel periodo 1/01 - 31/07 e 10/09 - 31/12 - Lunedì Martedì Mercoledì Giovedì Venerdì Sabato </v>
          </cell>
          <cell r="Q326">
            <v>271</v>
          </cell>
          <cell r="R326">
            <v>11.436999999999999</v>
          </cell>
        </row>
        <row r="327">
          <cell r="A327">
            <v>7463</v>
          </cell>
          <cell r="B327" t="str">
            <v>138</v>
          </cell>
          <cell r="C327" t="str">
            <v>A</v>
          </cell>
          <cell r="D327" t="str">
            <v>1</v>
          </cell>
          <cell r="E327" t="str">
            <v>1</v>
          </cell>
          <cell r="F327" t="str">
            <v>Via Settimio Severo, 83 (Rende) -&gt; Via Tito Flavio, 70 (Rende) -&gt; Via Alberto Savinio, 9 (Rende) -&gt; Università della Calabria - Arcavacata (Rende) -&gt; Via Pietro Bucci (Rende) -&gt; Via Pietro De Crescenzi,2 (Rende) -&gt; Via U. Boccioni,11 (Rende) -&gt; Via Leonardo Da Vinci, 69 (Rende) -&gt; Strada Statale 19 delle Calabrie, 1111 (Rende) -&gt; Via Gioacchino Rossini, 60 (Rende) -&gt; Strada Statale 19 delle Calabrie, 265 (Rende) -&gt; Via Don Giovanni Minzoni, 90 (Rende) -&gt; Via Don Giovanni Minzoni, 147B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7" t="str">
            <v>Ritorno</v>
          </cell>
          <cell r="H327" t="str">
            <v>Via Settimio Severo, 83</v>
          </cell>
          <cell r="I327" t="str">
            <v>Rende</v>
          </cell>
          <cell r="J327" t="str">
            <v>CS</v>
          </cell>
          <cell r="K327" t="str">
            <v>Autostazione Cosenza</v>
          </cell>
          <cell r="L327" t="str">
            <v>Cosenza</v>
          </cell>
          <cell r="M327" t="str">
            <v>CS</v>
          </cell>
          <cell r="N327">
            <v>1</v>
          </cell>
          <cell r="O327" t="str">
            <v>Z80</v>
          </cell>
          <cell r="P327" t="str">
            <v xml:space="preserve">Feriale da Lunedì a Venerdi nei periodo 01/01 - 30/06 e 10/09 - 31/12 - Lunedì Martedì Mercoledì Giovedì Venerdì </v>
          </cell>
          <cell r="Q327">
            <v>204</v>
          </cell>
          <cell r="R327">
            <v>10.99</v>
          </cell>
        </row>
        <row r="328">
          <cell r="A328">
            <v>7464</v>
          </cell>
          <cell r="B328" t="str">
            <v>138</v>
          </cell>
          <cell r="C328" t="str">
            <v>C</v>
          </cell>
          <cell r="D328" t="str">
            <v>1</v>
          </cell>
          <cell r="E328" t="str">
            <v>1</v>
          </cell>
          <cell r="F328" t="str">
            <v>Via Settimio Severo, 83 (Rende) -&gt; Via Tito Flavio, 70 (Rende) -&gt; Via Alberto Savinio, 9 (Rende) -&gt; Università della Calabria - Arcavacata (Rende) -&gt; Via Pietro Bucci (Rende) -&gt; Via Pietro De Crescenzi,2 (Rende) -&gt; Via Caduti di Nassirya, 252-298 (Rende) -&gt; Via Genova, 30 (Rende) -&gt; Via Busento, 29 (Rende) -&gt; Via Crati (Rende) -&gt; Viale Sergio Cosmai, 21 (Cosenza) -&gt; Viale Sergio Cosmai, 21 (Cosenza) -&gt; Viale Sergio Cosmai, 6 (Cosenza) -&gt; Viale Paolo Borsellino, 10 (Cosenza) -&gt; Viale Paolo Borsellino, 11 (Cosenza) -&gt; Viale Giovanni e Francesca Falcone, 158-162 (Cosenza) -&gt; Autostazione Cosenza (Cosenza)</v>
          </cell>
          <cell r="G328" t="str">
            <v>Ritorno</v>
          </cell>
          <cell r="H328" t="str">
            <v>Via Settimio Severo, 83</v>
          </cell>
          <cell r="I328" t="str">
            <v>Rende</v>
          </cell>
          <cell r="J328" t="str">
            <v>CS</v>
          </cell>
          <cell r="K328" t="str">
            <v>Autostazione Cosenza</v>
          </cell>
          <cell r="L328" t="str">
            <v>Cosenza</v>
          </cell>
          <cell r="M328" t="str">
            <v>CS</v>
          </cell>
          <cell r="N328">
            <v>4</v>
          </cell>
          <cell r="O328" t="str">
            <v>Z80</v>
          </cell>
          <cell r="P328" t="str">
            <v xml:space="preserve">Feriale da Lunedì a Venerdi nei periodo 01/01 - 30/06 e 10/09 - 31/12 - Lunedì Martedì Mercoledì Giovedì Venerdì </v>
          </cell>
          <cell r="Q328">
            <v>204</v>
          </cell>
          <cell r="R328">
            <v>10.435</v>
          </cell>
        </row>
        <row r="329">
          <cell r="A329">
            <v>7465</v>
          </cell>
          <cell r="B329" t="str">
            <v>138</v>
          </cell>
          <cell r="C329" t="str">
            <v>E</v>
          </cell>
          <cell r="D329" t="str">
            <v>1</v>
          </cell>
          <cell r="E329" t="str">
            <v>1</v>
          </cell>
          <cell r="F329" t="str">
            <v>Università della Calabria - Arcavacata (Rende) -&gt; Via Pietro Bucci (Rende) -&gt; Via Pietro De Crescenzi,2 (Rende) -&gt; Via Modigliani, 85 (Rende) -&gt; Via Panebianco, 498 (Cosenza) -&gt; Via Panebianco, 161 (Cosenza) -&gt; Via Panebianco, 17 (Cosenza) -&gt; Via Filippo Greco (Cosenza) -&gt; Autostazione Cosenza (Cosenza) -&gt; Piazza Giacomo Mancini, 9C (Cosenza)</v>
          </cell>
          <cell r="G329" t="str">
            <v>Ritorno</v>
          </cell>
          <cell r="H329" t="str">
            <v>Università della Calabria - Arcavacata</v>
          </cell>
          <cell r="I329" t="str">
            <v>Rende</v>
          </cell>
          <cell r="J329" t="str">
            <v>CS</v>
          </cell>
          <cell r="K329" t="str">
            <v>Piazza Giacomo Mancini, 9C</v>
          </cell>
          <cell r="L329" t="str">
            <v>Cosenza</v>
          </cell>
          <cell r="M329" t="str">
            <v>CS</v>
          </cell>
          <cell r="N329">
            <v>6</v>
          </cell>
          <cell r="O329" t="str">
            <v>Z79</v>
          </cell>
          <cell r="P329" t="str">
            <v xml:space="preserve">Feriale da Lunedì a Sabato dei periodi 01/01-31/07 e 01/09-31/12 - Lunedì Martedì Mercoledì Giovedì Venerdì Sabato </v>
          </cell>
          <cell r="Q329">
            <v>279</v>
          </cell>
          <cell r="R329">
            <v>10.225</v>
          </cell>
        </row>
        <row r="330">
          <cell r="A330">
            <v>7509</v>
          </cell>
          <cell r="B330" t="str">
            <v>144</v>
          </cell>
          <cell r="C330" t="str">
            <v>A</v>
          </cell>
          <cell r="D330" t="str">
            <v>1</v>
          </cell>
          <cell r="E330" t="str">
            <v>1</v>
          </cell>
          <cell r="F330" t="str">
            <v>Strada Provinciale 34, 81 (Guardia Piemontese)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330" t="str">
            <v>Andata</v>
          </cell>
          <cell r="H330" t="str">
            <v>Strada Provinciale 34, 81</v>
          </cell>
          <cell r="I330" t="str">
            <v>Guardia Piemontese</v>
          </cell>
          <cell r="J330" t="str">
            <v>CS</v>
          </cell>
          <cell r="K330" t="str">
            <v>Via Nazionale, 14</v>
          </cell>
          <cell r="L330" t="str">
            <v>Paola</v>
          </cell>
          <cell r="M330" t="str">
            <v>CS</v>
          </cell>
          <cell r="N330">
            <v>1</v>
          </cell>
          <cell r="O330" t="str">
            <v>Z81</v>
          </cell>
          <cell r="P330" t="str">
            <v xml:space="preserve">Feriale Non Scolastico - Lunedì Martedì Mercoledì Giovedì Venerdì Sabato </v>
          </cell>
          <cell r="Q330">
            <v>103</v>
          </cell>
          <cell r="R330">
            <v>13.792999999999999</v>
          </cell>
        </row>
        <row r="331">
          <cell r="A331">
            <v>7515</v>
          </cell>
          <cell r="B331" t="str">
            <v>144</v>
          </cell>
          <cell r="C331" t="str">
            <v>D</v>
          </cell>
          <cell r="D331" t="str">
            <v>2</v>
          </cell>
          <cell r="E331" t="str">
            <v>1</v>
          </cell>
          <cell r="F331"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 -&gt; Località  Castelluzzo (Cetraro) -&gt; Strada Provinciale 270, 5 (Cetraro) -&gt; Via Donato Faini, 52 (Cetraro) -&gt; Strada Statale 18 Tirrena Inferiore (Acquappesa) -&gt; Strada Statale 18 Tirrena Inferiore, 11 (Acquappesa) -&gt; Strada Provinciale 34, 81 (Guardia Piemontese)</v>
          </cell>
          <cell r="G331" t="str">
            <v>Andata</v>
          </cell>
          <cell r="H331" t="str">
            <v>Corso San Benedetto</v>
          </cell>
          <cell r="I331" t="str">
            <v>Cetraro</v>
          </cell>
          <cell r="J331" t="str">
            <v>CS</v>
          </cell>
          <cell r="K331" t="str">
            <v>Strada Provinciale 34, 81</v>
          </cell>
          <cell r="L331" t="str">
            <v>Guardia Piemontese</v>
          </cell>
          <cell r="M331" t="str">
            <v>CS</v>
          </cell>
          <cell r="N331">
            <v>2</v>
          </cell>
          <cell r="O331" t="str">
            <v>Z81</v>
          </cell>
          <cell r="P331" t="str">
            <v xml:space="preserve">Feriale Non Scolastico - Lunedì Martedì Mercoledì Giovedì Venerdì Sabato </v>
          </cell>
          <cell r="Q331">
            <v>103</v>
          </cell>
          <cell r="R331">
            <v>10.186</v>
          </cell>
        </row>
        <row r="332">
          <cell r="A332">
            <v>7516</v>
          </cell>
          <cell r="B332" t="str">
            <v>144</v>
          </cell>
          <cell r="C332" t="str">
            <v>M</v>
          </cell>
          <cell r="D332" t="str">
            <v>2</v>
          </cell>
          <cell r="E332" t="str">
            <v>1</v>
          </cell>
          <cell r="F332" t="str">
            <v>Contrada Pantana, 10 (Acquappesa) -&gt; Strada Statale  283 (Acquappesa) -&gt; Strada Provinciale 34, 81 (Guardia Piemontese)</v>
          </cell>
          <cell r="G332" t="str">
            <v>Andata</v>
          </cell>
          <cell r="H332" t="str">
            <v>Contrada Pantana, 10</v>
          </cell>
          <cell r="I332" t="str">
            <v>Acquappesa</v>
          </cell>
          <cell r="J332" t="str">
            <v>CS</v>
          </cell>
          <cell r="K332" t="str">
            <v>Strada Provinciale 34, 81</v>
          </cell>
          <cell r="L332" t="str">
            <v>Guardia Piemontese</v>
          </cell>
          <cell r="M332" t="str">
            <v>CS</v>
          </cell>
          <cell r="N332">
            <v>7</v>
          </cell>
          <cell r="O332" t="str">
            <v>Z81</v>
          </cell>
          <cell r="P332" t="str">
            <v xml:space="preserve">Feriale Non Scolastico - Lunedì Martedì Mercoledì Giovedì Venerdì Sabato </v>
          </cell>
          <cell r="Q332">
            <v>103</v>
          </cell>
          <cell r="R332">
            <v>2.9689999999999999</v>
          </cell>
        </row>
        <row r="333">
          <cell r="A333">
            <v>7520</v>
          </cell>
          <cell r="B333" t="str">
            <v>144</v>
          </cell>
          <cell r="C333" t="str">
            <v>C</v>
          </cell>
          <cell r="D333" t="str">
            <v>2</v>
          </cell>
          <cell r="E333" t="str">
            <v>1</v>
          </cell>
          <cell r="F333" t="str">
            <v>Strada Provinciale 34, 81 (Guardia Piemontese) -&gt; Strada Statale  283 (Acquappesa) -&gt; Contrada Pantana, 10 (Acquappesa)</v>
          </cell>
          <cell r="G333" t="str">
            <v>Ritorno</v>
          </cell>
          <cell r="H333" t="str">
            <v>Strada Provinciale 34, 81</v>
          </cell>
          <cell r="I333" t="str">
            <v>Guardia Piemontese</v>
          </cell>
          <cell r="J333" t="str">
            <v>CS</v>
          </cell>
          <cell r="K333" t="str">
            <v>Contrada Pantana, 10</v>
          </cell>
          <cell r="L333" t="str">
            <v>Acquappesa</v>
          </cell>
          <cell r="M333" t="str">
            <v>CS</v>
          </cell>
          <cell r="N333">
            <v>7</v>
          </cell>
          <cell r="O333" t="str">
            <v>Z81</v>
          </cell>
          <cell r="P333" t="str">
            <v xml:space="preserve">Feriale Non Scolastico - Lunedì Martedì Mercoledì Giovedì Venerdì Sabato </v>
          </cell>
          <cell r="Q333">
            <v>103</v>
          </cell>
          <cell r="R333">
            <v>2.9729999999999999</v>
          </cell>
        </row>
        <row r="334">
          <cell r="A334">
            <v>7522</v>
          </cell>
          <cell r="B334" t="str">
            <v>144</v>
          </cell>
          <cell r="C334" t="str">
            <v>D</v>
          </cell>
          <cell r="D334" t="str">
            <v>1</v>
          </cell>
          <cell r="E334" t="str">
            <v>1</v>
          </cell>
          <cell r="F334" t="str">
            <v>Strada Provinciale 34, 81 (Guardia Piemontese) -&gt; Strada Statale 18 Tirrena Inferiore, 11 (Acquappesa) -&gt; Strada Statale 18 Tirrena Inferiore (Acquappesa) -&gt; Strada Statale 18 Tirrena Inferiore, 190 (Cetraro) -&gt; Strada Statale 18 Tirrena Inferiore, 25 (Cetraro)</v>
          </cell>
          <cell r="G334" t="str">
            <v>Ritorno</v>
          </cell>
          <cell r="H334" t="str">
            <v>Strada Provinciale 34, 81</v>
          </cell>
          <cell r="I334" t="str">
            <v>Guardia Piemontese</v>
          </cell>
          <cell r="J334" t="str">
            <v>CS</v>
          </cell>
          <cell r="K334" t="str">
            <v>Strada Statale 18 Tirrena Inferiore, 25</v>
          </cell>
          <cell r="L334" t="str">
            <v>Cetraro</v>
          </cell>
          <cell r="M334" t="str">
            <v>CS</v>
          </cell>
          <cell r="N334">
            <v>1</v>
          </cell>
          <cell r="O334" t="str">
            <v>Z81</v>
          </cell>
          <cell r="P334" t="str">
            <v xml:space="preserve">Feriale Non Scolastico - Lunedì Martedì Mercoledì Giovedì Venerdì Sabato </v>
          </cell>
          <cell r="Q334">
            <v>103</v>
          </cell>
          <cell r="R334">
            <v>6.7389999999999999</v>
          </cell>
        </row>
        <row r="335">
          <cell r="A335">
            <v>7588</v>
          </cell>
          <cell r="B335" t="str">
            <v>139</v>
          </cell>
          <cell r="C335" t="str">
            <v>G</v>
          </cell>
          <cell r="D335" t="str">
            <v>2</v>
          </cell>
          <cell r="E335" t="str">
            <v>1</v>
          </cell>
          <cell r="F335" t="str">
            <v>Via Repaci, 43 (Rende) -&gt; Via Don Giovanni Minzoni, 90 (Rende) -&gt; Via Don Giovanni Minzoni, 147B (Rende) -&gt; Via Caduti di Nassirya, 252-298 (Rende) -&gt; Via Sandro Botticelli, 1 (Rende) -&gt; Via Modigliani, 85 (Rende) -&gt; Via Carlo Carrà , 71 (Rende) -&gt; Via Giorgio de Chirico, 163A (Rende) -&gt; Via Giorgio de Chirico, 113 (Rende) -&gt; Via Giorgio de Chirico, 80-82 (Rende) -&gt; Via Giorgio de Chirico, 27 (Castrolibero) -&gt; Via Giovanni Boccaccio, 1 (Rende) -&gt; Via Michele Molinaro, 23-31 (Rende) -&gt; Strada Provinciale 90, 1 (Rende) -&gt; Strada Provinciale 90, 1 (Rende) -&gt; Strada Provinciale 90 (Rende) -&gt; VIa D.Vanni, 71 (Rende) -&gt; VIa D.Vanni, 43 (Rende) -&gt; Via Felpiano, 2A (Rende) -&gt; Strada Provinciale 90, 47 (Rende) -&gt; Strada Provinciale 90, 47 (Rende) -&gt; Strada Provinciale 92, 42 (Rende) -&gt; Via Alberto della Piagentina (Rende) -&gt; Via Alberto della (Rende) -&gt; Strada Provinciale 86 (Rende) -&gt; Via Alessandro Manzoni, 179 (Rende) -&gt; Via Alessandro Manzoni, 173 (Rende) -&gt; Via Alessandro Manzoni, 113-121 (Rende) -&gt; Via Tommaso Campanella (Rende)</v>
          </cell>
          <cell r="G335" t="str">
            <v>Ritorno</v>
          </cell>
          <cell r="H335" t="str">
            <v>Via Repaci, 43</v>
          </cell>
          <cell r="I335" t="str">
            <v>Rende</v>
          </cell>
          <cell r="J335" t="str">
            <v>CS</v>
          </cell>
          <cell r="K335" t="str">
            <v>Via Tommaso Campanella</v>
          </cell>
          <cell r="L335" t="str">
            <v>Rende</v>
          </cell>
          <cell r="M335" t="str">
            <v>CS</v>
          </cell>
          <cell r="N335">
            <v>1</v>
          </cell>
          <cell r="O335" t="str">
            <v>Z93</v>
          </cell>
          <cell r="P335" t="str">
            <v xml:space="preserve">Scolastica nei giorni lunedì, martedì, giovedì,sabato - Lunedì Martedì Giovedì Sabato </v>
          </cell>
          <cell r="Q335">
            <v>138</v>
          </cell>
          <cell r="R335">
            <v>16.562999999999999</v>
          </cell>
        </row>
        <row r="336">
          <cell r="A336">
            <v>7590</v>
          </cell>
          <cell r="B336" t="str">
            <v>141</v>
          </cell>
          <cell r="C336" t="str">
            <v>A</v>
          </cell>
          <cell r="D336" t="str">
            <v>1</v>
          </cell>
          <cell r="E336" t="str">
            <v>1</v>
          </cell>
          <cell r="F336" t="str">
            <v>Località  Angilla, 33 (Cetraro) -&gt; Contrada Lecara, 30 (Cetraro) -&gt; Contrada San Ianni, 16 (Cetraro) -&gt; Località  Sinni, 105 (Cetraro) -&gt; Contrada Manche (Cetraro) -&gt; Piazza del Popolo, 15 (Cetraro) -&gt; Corso San Benedetto (Cetraro)</v>
          </cell>
          <cell r="G336" t="str">
            <v>Andata</v>
          </cell>
          <cell r="H336" t="str">
            <v>Località  Angilla, 33</v>
          </cell>
          <cell r="I336" t="str">
            <v>Cetraro</v>
          </cell>
          <cell r="J336" t="str">
            <v>CS</v>
          </cell>
          <cell r="K336" t="str">
            <v>Corso San Benedetto</v>
          </cell>
          <cell r="L336" t="str">
            <v>Cetraro</v>
          </cell>
          <cell r="M336" t="str">
            <v>CS</v>
          </cell>
          <cell r="N336">
            <v>1</v>
          </cell>
          <cell r="O336" t="str">
            <v>S</v>
          </cell>
          <cell r="P336" t="str">
            <v xml:space="preserve">Scolastica - Lunedì Martedì Mercoledì Giovedì Venerdì Sabato </v>
          </cell>
          <cell r="Q336">
            <v>200</v>
          </cell>
          <cell r="R336">
            <v>11.417999999999999</v>
          </cell>
        </row>
        <row r="337">
          <cell r="A337">
            <v>7625</v>
          </cell>
          <cell r="B337" t="str">
            <v>144</v>
          </cell>
          <cell r="C337" t="str">
            <v>N</v>
          </cell>
          <cell r="D337" t="str">
            <v>1</v>
          </cell>
          <cell r="E337" t="str">
            <v>1</v>
          </cell>
          <cell r="F337" t="str">
            <v>Corso San Benedetto (Cetraro) -&gt; Località  Castelluzzo (Cetraro) -&gt; Strada Provinciale 270, 5 (Cetraro) -&gt; Via Vittorio Emanuele, 129B (Acquappesa)</v>
          </cell>
          <cell r="G337" t="str">
            <v>Andata</v>
          </cell>
          <cell r="H337" t="str">
            <v>Corso San Benedetto</v>
          </cell>
          <cell r="I337" t="str">
            <v>Cetraro</v>
          </cell>
          <cell r="J337" t="str">
            <v>CS</v>
          </cell>
          <cell r="K337" t="str">
            <v>Via Vittorio Emanuele, 129B</v>
          </cell>
          <cell r="L337" t="str">
            <v>Acquappesa</v>
          </cell>
          <cell r="M337" t="str">
            <v>CS</v>
          </cell>
          <cell r="N337">
            <v>1</v>
          </cell>
          <cell r="O337" t="str">
            <v>Z81</v>
          </cell>
          <cell r="P337" t="str">
            <v xml:space="preserve">Feriale Non Scolastico - Lunedì Martedì Mercoledì Giovedì Venerdì Sabato </v>
          </cell>
          <cell r="Q337">
            <v>103</v>
          </cell>
          <cell r="R337">
            <v>5.54</v>
          </cell>
        </row>
        <row r="338">
          <cell r="A338">
            <v>7664</v>
          </cell>
          <cell r="B338" t="str">
            <v>144</v>
          </cell>
          <cell r="C338" t="str">
            <v>P</v>
          </cell>
          <cell r="D338" t="str">
            <v>1</v>
          </cell>
          <cell r="E338" t="str">
            <v>1</v>
          </cell>
          <cell r="F338" t="str">
            <v>Corso San Benedetto (Cetraro) -&gt; Piazza del Popolo, 15 (Cetraro) -&gt; Località  Castelluzzo (Cetraro) -&gt; Strada Provinciale 270, 5 (Cetraro) -&gt; Strada Statale 18 Tirrena Inferiore, 190 (Cetraro) -&gt; Strada Statale 18 Tirrena Inferiore, 25 (Cetraro) -&gt; Via Lungo Aron, 1 (Cetraro) -&gt; Strada Statale 18 Tirrena Inferiore (Acquappesa) -&gt; Strada Statale 18 Tirrena Inferiore, 11 (Acquappesa) -&gt; Strada Provinciale 34, 81 (Guardia Piemontese) -&gt; Contrada Pantana, 10 (Acquappesa) -&gt; Strada Provinciale 34, 271 (Guardia Piemontese) -&gt; Strada Statale 18 Tirrena Inferiore (Fuscaldo) -&gt; Strada Statale 18 Tirrena Inferiore (Fuscaldo) -&gt; Strada Statale 18 Tirrena Inferiore-Piazzale Rione Croce (Paola) -&gt; Via Nazionale, 176 (Paola) -&gt; Via Nazionale, 93-129 (Paola) -&gt; Via Nazionale, 14 (Paola)</v>
          </cell>
          <cell r="G338" t="str">
            <v>Andata</v>
          </cell>
          <cell r="H338" t="str">
            <v>Corso San Benedetto</v>
          </cell>
          <cell r="I338" t="str">
            <v>Cetraro</v>
          </cell>
          <cell r="J338" t="str">
            <v>CS</v>
          </cell>
          <cell r="K338" t="str">
            <v>Via Nazionale, 14</v>
          </cell>
          <cell r="L338" t="str">
            <v>Paola</v>
          </cell>
          <cell r="M338" t="str">
            <v>CS</v>
          </cell>
          <cell r="N338">
            <v>1</v>
          </cell>
          <cell r="O338" t="str">
            <v>Z81</v>
          </cell>
          <cell r="P338" t="str">
            <v xml:space="preserve">Feriale Non Scolastico - Lunedì Martedì Mercoledì Giovedì Venerdì Sabato </v>
          </cell>
          <cell r="Q338">
            <v>103</v>
          </cell>
          <cell r="R338">
            <v>34.356999999999999</v>
          </cell>
        </row>
        <row r="339">
          <cell r="A339">
            <v>7692</v>
          </cell>
          <cell r="B339" t="str">
            <v>142</v>
          </cell>
          <cell r="C339" t="str">
            <v>F</v>
          </cell>
          <cell r="D339" t="str">
            <v>3</v>
          </cell>
          <cell r="E339" t="str">
            <v>1</v>
          </cell>
          <cell r="F339" t="str">
            <v>Strada Provinciale 34, 81 (Guardia Piemontese) -&gt; Via Vittorio Emanuele, 129B (Acquappesa)</v>
          </cell>
          <cell r="G339" t="str">
            <v>Ritorno</v>
          </cell>
          <cell r="H339" t="str">
            <v>Strada Provinciale 34, 81</v>
          </cell>
          <cell r="I339" t="str">
            <v>Guardia Piemontese</v>
          </cell>
          <cell r="J339" t="str">
            <v>CS</v>
          </cell>
          <cell r="K339" t="str">
            <v>Via Vittorio Emanuele, 129B</v>
          </cell>
          <cell r="L339" t="str">
            <v>Acquappesa</v>
          </cell>
          <cell r="M339" t="str">
            <v>CS</v>
          </cell>
          <cell r="N339">
            <v>1</v>
          </cell>
          <cell r="O339" t="str">
            <v>S</v>
          </cell>
          <cell r="P339" t="str">
            <v xml:space="preserve">Scolastica - Lunedì Martedì Mercoledì Giovedì Venerdì Sabato </v>
          </cell>
          <cell r="Q339">
            <v>200</v>
          </cell>
          <cell r="R339">
            <v>4.6820000000000004</v>
          </cell>
        </row>
        <row r="340">
          <cell r="A340">
            <v>7693</v>
          </cell>
          <cell r="B340" t="str">
            <v>142</v>
          </cell>
          <cell r="C340" t="str">
            <v>L</v>
          </cell>
          <cell r="D340" t="str">
            <v>1</v>
          </cell>
          <cell r="E340" t="str">
            <v>1</v>
          </cell>
          <cell r="F340" t="str">
            <v>Strada Provinciale 34, 81 (Guardia Piemontese) -&gt; Strada Statale 18 Tirrena Inferiore, 11 (Acquappesa) -&gt; Strada Statale 18 Tirrena Inferiore (Acquappesa) -&gt; Strada Statale 18 Tirrena Inferiore, 190 (Cetraro) -&gt; Strada Statale 18 Tirrena Inferiore (Cetraro) -&gt; Contrada Testa, 1 (Cetraro) -&gt; Strada Statale 18 Tirrena Inferiore, 25 (Cetraro)</v>
          </cell>
          <cell r="G340" t="str">
            <v>Ritorno</v>
          </cell>
          <cell r="H340" t="str">
            <v>Strada Provinciale 34, 81</v>
          </cell>
          <cell r="I340" t="str">
            <v>Guardia Piemontese</v>
          </cell>
          <cell r="J340" t="str">
            <v>CS</v>
          </cell>
          <cell r="K340" t="str">
            <v>Strada Statale 18 Tirrena Inferiore, 25</v>
          </cell>
          <cell r="L340" t="str">
            <v>Cetraro</v>
          </cell>
          <cell r="M340" t="str">
            <v>CS</v>
          </cell>
          <cell r="N340">
            <v>1</v>
          </cell>
          <cell r="O340" t="str">
            <v>Z81</v>
          </cell>
          <cell r="P340" t="str">
            <v xml:space="preserve">Feriale Non Scolastico - Lunedì Martedì Mercoledì Giovedì Venerdì Sabato </v>
          </cell>
          <cell r="Q340">
            <v>103</v>
          </cell>
          <cell r="R340">
            <v>13.738</v>
          </cell>
        </row>
        <row r="341">
          <cell r="A341">
            <v>7694</v>
          </cell>
          <cell r="B341" t="str">
            <v>142</v>
          </cell>
          <cell r="C341" t="str">
            <v>E</v>
          </cell>
          <cell r="D341" t="str">
            <v>2</v>
          </cell>
          <cell r="E341" t="str">
            <v>1</v>
          </cell>
          <cell r="F341" t="str">
            <v>Corso San Benedetto (Cetraro) -&gt; Località  Castelluzzo (Cetraro) -&gt; Strada Provinciale 270, 38 (Cetraro) -&gt; Strada Provinciale 270, 39-40 (Cetraro) -&gt; Strada Provinciale 270, 26 (Cetraro)</v>
          </cell>
          <cell r="G341" t="str">
            <v>Ritorno</v>
          </cell>
          <cell r="H341" t="str">
            <v>Corso San Benedetto</v>
          </cell>
          <cell r="I341" t="str">
            <v>Cetraro</v>
          </cell>
          <cell r="J341" t="str">
            <v>CS</v>
          </cell>
          <cell r="K341" t="str">
            <v>Strada Provinciale 270, 26</v>
          </cell>
          <cell r="L341" t="str">
            <v>Cetraro</v>
          </cell>
          <cell r="M341" t="str">
            <v>CS</v>
          </cell>
          <cell r="N341">
            <v>1</v>
          </cell>
          <cell r="O341" t="str">
            <v>S</v>
          </cell>
          <cell r="P341" t="str">
            <v xml:space="preserve">Scolastica - Lunedì Martedì Mercoledì Giovedì Venerdì Sabato </v>
          </cell>
          <cell r="Q341">
            <v>200</v>
          </cell>
          <cell r="R341">
            <v>3.9630000000000001</v>
          </cell>
        </row>
        <row r="342">
          <cell r="A342">
            <v>7711</v>
          </cell>
          <cell r="B342" t="str">
            <v>142</v>
          </cell>
          <cell r="C342" t="str">
            <v>M</v>
          </cell>
          <cell r="D342" t="str">
            <v>1</v>
          </cell>
          <cell r="E342" t="str">
            <v>1</v>
          </cell>
          <cell r="F342" t="str">
            <v>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v>
          </cell>
          <cell r="G342" t="str">
            <v>Ritorno</v>
          </cell>
          <cell r="H342" t="str">
            <v>Strada Provinciale 34, 81</v>
          </cell>
          <cell r="I342" t="str">
            <v>Guardia Piemontese</v>
          </cell>
          <cell r="J342" t="str">
            <v>CS</v>
          </cell>
          <cell r="K342" t="str">
            <v>Corso San Benedetto</v>
          </cell>
          <cell r="L342" t="str">
            <v>Cetraro</v>
          </cell>
          <cell r="M342" t="str">
            <v>CS</v>
          </cell>
          <cell r="N342">
            <v>1</v>
          </cell>
          <cell r="O342" t="str">
            <v>Z81</v>
          </cell>
          <cell r="P342" t="str">
            <v xml:space="preserve">Feriale Non Scolastico - Lunedì Martedì Mercoledì Giovedì Venerdì Sabato </v>
          </cell>
          <cell r="Q342">
            <v>103</v>
          </cell>
          <cell r="R342">
            <v>11.304</v>
          </cell>
        </row>
        <row r="343">
          <cell r="A343">
            <v>7713</v>
          </cell>
          <cell r="B343" t="str">
            <v>142</v>
          </cell>
          <cell r="C343" t="str">
            <v>I</v>
          </cell>
          <cell r="D343" t="str">
            <v>1</v>
          </cell>
          <cell r="E343" t="str">
            <v>1</v>
          </cell>
          <cell r="F343" t="str">
            <v>Via Vittorio Emanuele, 129B (Acquappesa) -&gt; Strada Provinciale 34, 81 (Guardia Piemontese)</v>
          </cell>
          <cell r="G343" t="str">
            <v>Andata</v>
          </cell>
          <cell r="H343" t="str">
            <v>Via Vittorio Emanuele, 129B</v>
          </cell>
          <cell r="I343" t="str">
            <v>Acquappesa</v>
          </cell>
          <cell r="J343" t="str">
            <v>CS</v>
          </cell>
          <cell r="K343" t="str">
            <v>Strada Provinciale 34, 81</v>
          </cell>
          <cell r="L343" t="str">
            <v>Guardia Piemontese</v>
          </cell>
          <cell r="M343" t="str">
            <v>CS</v>
          </cell>
          <cell r="N343">
            <v>2</v>
          </cell>
          <cell r="O343" t="str">
            <v>Z81</v>
          </cell>
          <cell r="P343" t="str">
            <v xml:space="preserve">Feriale Non Scolastico - Lunedì Martedì Mercoledì Giovedì Venerdì Sabato </v>
          </cell>
          <cell r="Q343">
            <v>103</v>
          </cell>
          <cell r="R343">
            <v>4.6280000000000001</v>
          </cell>
        </row>
        <row r="344">
          <cell r="A344">
            <v>7737</v>
          </cell>
          <cell r="B344" t="str">
            <v>143</v>
          </cell>
          <cell r="C344" t="str">
            <v>F</v>
          </cell>
          <cell r="D344" t="str">
            <v>1</v>
          </cell>
          <cell r="E344" t="str">
            <v>1</v>
          </cell>
          <cell r="F344" t="str">
            <v>Strada Provinciale 34, 81 (Guardia Piemontese) -&gt; Strada Provinciale 34, 271 (Guardia Piemontese) -&gt; Strada Statale 18 Tirrena Inferiore (Fuscaldo) -&gt; Strada Statale 18 Tirrena Inferiore (Fuscaldo) -&gt; Via Fuscaldo (Fuscaldo) -&gt; Strada Provinciale 31 (Fuscaldo) -&gt; Strada Provinciale 31, 25 (Fuscaldo) -&gt; Strada Provinciale 31, 63 (Fuscaldo) -&gt; Strada Provinciale 31 (Fuscaldo) -&gt; Strada Provinciale 31, 11 (Fuscaldo) -&gt; Contrada Sopra Lo Stretto, 5 (Fuscaldo) -&gt; Contrada Pesco (Fuscaldo) -&gt; Corso Giuseppe Garibaldi, 14 (Fuscaldo) -&gt; Via Tenente Giuseppe Passalacqua, 92 (Fuscaldo) -&gt; Via Fuscaldo, 77 (Fuscaldo) -&gt; Via Fuscaldo, 1 (Fuscaldo) -&gt; Via L. de Seta, 2 (Fuscaldo) -&gt; Via Fuscaldo, 3 (Fuscaldo) -&gt; Via Maggiore Alfonso Vaccari, 147 (Fuscaldo)</v>
          </cell>
          <cell r="G344" t="str">
            <v>Andata</v>
          </cell>
          <cell r="H344" t="str">
            <v>Strada Provinciale 34, 81</v>
          </cell>
          <cell r="I344" t="str">
            <v>Guardia Piemontese</v>
          </cell>
          <cell r="J344" t="str">
            <v>CS</v>
          </cell>
          <cell r="K344" t="str">
            <v>Via Maggiore Alfonso Vaccari, 147</v>
          </cell>
          <cell r="L344" t="str">
            <v>Fuscaldo</v>
          </cell>
          <cell r="M344" t="str">
            <v>CS</v>
          </cell>
          <cell r="N344">
            <v>1</v>
          </cell>
          <cell r="O344" t="str">
            <v>L</v>
          </cell>
          <cell r="P344" t="str">
            <v xml:space="preserve">Feriale - Lunedì Martedì Mercoledì Giovedì Venerdì Sabato </v>
          </cell>
          <cell r="Q344">
            <v>303</v>
          </cell>
          <cell r="R344">
            <v>23.934000000000001</v>
          </cell>
        </row>
        <row r="345">
          <cell r="A345">
            <v>7739</v>
          </cell>
          <cell r="B345" t="str">
            <v>143</v>
          </cell>
          <cell r="C345" t="str">
            <v>E</v>
          </cell>
          <cell r="D345" t="str">
            <v>2</v>
          </cell>
          <cell r="E345" t="str">
            <v>1</v>
          </cell>
          <cell r="F345" t="str">
            <v>Strada Provinciale 31 (Fuscaldo) -&gt; Strada Provinciale 34, 81 (Guardia Piemontese)</v>
          </cell>
          <cell r="G345" t="str">
            <v>Ritorno</v>
          </cell>
          <cell r="H345" t="str">
            <v>Strada Provinciale 31</v>
          </cell>
          <cell r="I345" t="str">
            <v>Fuscaldo</v>
          </cell>
          <cell r="J345" t="str">
            <v>CS</v>
          </cell>
          <cell r="K345" t="str">
            <v>Strada Provinciale 34, 81</v>
          </cell>
          <cell r="L345" t="str">
            <v>Guardia Piemontese</v>
          </cell>
          <cell r="M345" t="str">
            <v>CS</v>
          </cell>
          <cell r="N345">
            <v>1</v>
          </cell>
          <cell r="O345" t="str">
            <v>Z81</v>
          </cell>
          <cell r="P345" t="str">
            <v xml:space="preserve">Feriale Non Scolastico - Lunedì Martedì Mercoledì Giovedì Venerdì Sabato </v>
          </cell>
          <cell r="Q345">
            <v>103</v>
          </cell>
          <cell r="R345">
            <v>10.220000000000001</v>
          </cell>
        </row>
        <row r="346">
          <cell r="A346">
            <v>7741</v>
          </cell>
          <cell r="B346" t="str">
            <v>143</v>
          </cell>
          <cell r="C346" t="str">
            <v>F</v>
          </cell>
          <cell r="D346" t="str">
            <v>1</v>
          </cell>
          <cell r="E346" t="str">
            <v>1</v>
          </cell>
          <cell r="F346" t="str">
            <v>Via Fuscaldo, 3 (Fuscaldo) -&gt; Strada Provinciale 31, 79 (Fuscaldo) -&gt; Strada Provinciale 31 (Fuscaldo) -&gt; Strada Provinciale 31, 25 (Fuscaldo) -&gt; Strada Provinciale 31, 63 (Fuscaldo) -&gt; Strada Provinciale 31 (Fuscaldo) -&gt; Strada Provinciale 31, 11 (Fuscaldo) -&gt; Contrada Pesco (Fuscaldo)</v>
          </cell>
          <cell r="G346" t="str">
            <v>Ritorno</v>
          </cell>
          <cell r="H346" t="str">
            <v>Via Fuscaldo, 3</v>
          </cell>
          <cell r="I346" t="str">
            <v>Fuscaldo</v>
          </cell>
          <cell r="J346" t="str">
            <v>CS</v>
          </cell>
          <cell r="K346" t="str">
            <v>Contrada Pesco</v>
          </cell>
          <cell r="L346" t="str">
            <v>Fuscaldo</v>
          </cell>
          <cell r="M346" t="str">
            <v>CS</v>
          </cell>
          <cell r="N346">
            <v>1</v>
          </cell>
          <cell r="O346" t="str">
            <v>Z81</v>
          </cell>
          <cell r="P346" t="str">
            <v xml:space="preserve">Feriale Non Scolastico - Lunedì Martedì Mercoledì Giovedì Venerdì Sabato </v>
          </cell>
          <cell r="Q346">
            <v>103</v>
          </cell>
          <cell r="R346">
            <v>7.09</v>
          </cell>
        </row>
        <row r="347">
          <cell r="A347">
            <v>7748</v>
          </cell>
          <cell r="B347" t="str">
            <v>143</v>
          </cell>
          <cell r="C347" t="str">
            <v>G</v>
          </cell>
          <cell r="D347" t="str">
            <v>1</v>
          </cell>
          <cell r="E347" t="str">
            <v>1</v>
          </cell>
          <cell r="F347" t="str">
            <v>Via Nazionale, 14 (Paola) -&gt; Via Nazionale, 93 (Paola) -&gt; Via Nazionale, 135 (Paola) -&gt; Strada Statale 18 Tirrena Inferiore (Paola) -&gt; Via San Salvatore, 16 (Paola) -&gt; Via San Miceli, 1 (Paola) -&gt; Via S. Michele, 18 (Paola) -&gt; Contrada Cotugni, 34 (Paola) -&gt; Contrada Ferrari, 74 (Fuscaldo) -&gt; Contrada Ferrari, 60 (Fuscaldo) -&gt; Via Alfonso Gravina, 9 (Fuscaldo) -&gt; Via Alfonso Gravina, 1 (Fuscaldo) -&gt; Strada Provinciale 31 (Fuscaldo) -&gt; Strada Provinciale 30, 57 (Fuscaldo) -&gt; Strada Provinciale 30, 4 (Fuscaldo) -&gt; Strada Provinciale 30, 4 (Fuscaldo) -&gt; Contrada Trappeto, 26 (Fuscaldo) -&gt; Strada Provinciale 30, 4 (Fuscaldo) -&gt; Contrada Scala, 1 (Guardia Piemontese) -&gt; Strada Provinciale 34, 81 (Guardia Piemontese)</v>
          </cell>
          <cell r="G347" t="str">
            <v>Ritorno</v>
          </cell>
          <cell r="H347" t="str">
            <v>Via Nazionale, 14</v>
          </cell>
          <cell r="I347" t="str">
            <v>Paola</v>
          </cell>
          <cell r="J347" t="str">
            <v>CS</v>
          </cell>
          <cell r="K347" t="str">
            <v>Strada Provinciale 34, 81</v>
          </cell>
          <cell r="L347" t="str">
            <v>Guardia Piemontese</v>
          </cell>
          <cell r="M347" t="str">
            <v>CS</v>
          </cell>
          <cell r="N347">
            <v>1</v>
          </cell>
          <cell r="O347" t="str">
            <v>Z81</v>
          </cell>
          <cell r="P347" t="str">
            <v xml:space="preserve">Feriale Non Scolastico - Lunedì Martedì Mercoledì Giovedì Venerdì Sabato </v>
          </cell>
          <cell r="Q347">
            <v>103</v>
          </cell>
          <cell r="R347">
            <v>19.527000000000001</v>
          </cell>
        </row>
        <row r="348">
          <cell r="A348">
            <v>7766</v>
          </cell>
          <cell r="B348" t="str">
            <v>146</v>
          </cell>
          <cell r="C348" t="str">
            <v>D</v>
          </cell>
          <cell r="D348" t="str">
            <v>1</v>
          </cell>
          <cell r="E348" t="str">
            <v>1</v>
          </cell>
          <cell r="F348" t="str">
            <v>Piazza Amellino, 14 (Belvedere Marittimo) -&gt; Via degli Aragonesi, 5 (Belvedere Marittimo) -&gt; Via degli Aragonesi, 63 (Belvedere Marittimo) -&gt; Strada Statale 18 Tirrena Inferiore (Belvedere Marittimo) -&gt; Strada Statale 18 Tirrena Inferiore, 55 (Sangineto) -&gt; Contrada Cacciola (Sangineto) -&gt; Contrada S.Basile (Sangineto) -&gt; Bivio Bonifati/Sangineto (Sangineto) -&gt; Località Crocicella (Bonifati) -&gt; Via Roma, 25 (Bonifati) -&gt; Via Vittorio Alfieri, 2 (Bonifati) -&gt; Via Galileo Galilei, 100 (Bonifati) -&gt; Contrada Bromboli (Sangineto) -&gt; Via Giacomo Matteotti, 101 (Sangineto) -&gt; Via Giacomo Matteotti, 89 (Sangineto) -&gt; Via Giacomo Matteotti, 116 (Sangineto) -&gt; Via I Maggio, 44 (Sangineto)</v>
          </cell>
          <cell r="G348" t="str">
            <v>Ritorno</v>
          </cell>
          <cell r="H348" t="str">
            <v>Piazza Amellino, 14</v>
          </cell>
          <cell r="I348" t="str">
            <v>Belvedere Marittimo</v>
          </cell>
          <cell r="J348" t="str">
            <v>CS</v>
          </cell>
          <cell r="K348" t="str">
            <v>Via I Maggio, 44</v>
          </cell>
          <cell r="L348" t="str">
            <v>Sangineto</v>
          </cell>
          <cell r="M348" t="str">
            <v>CS</v>
          </cell>
          <cell r="N348">
            <v>1</v>
          </cell>
          <cell r="O348" t="str">
            <v>Z81</v>
          </cell>
          <cell r="P348" t="str">
            <v xml:space="preserve">Feriale Non Scolastico - Lunedì Martedì Mercoledì Giovedì Venerdì Sabato </v>
          </cell>
          <cell r="Q348">
            <v>103</v>
          </cell>
          <cell r="R348">
            <v>21.204000000000001</v>
          </cell>
        </row>
        <row r="349">
          <cell r="A349">
            <v>8516</v>
          </cell>
          <cell r="B349" t="str">
            <v>157</v>
          </cell>
          <cell r="C349" t="str">
            <v>C</v>
          </cell>
          <cell r="D349" t="str">
            <v>2</v>
          </cell>
          <cell r="E349" t="str">
            <v>1</v>
          </cell>
          <cell r="F349"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 -&gt; Strada Statale 19, 144 (Montalto Uffugo) -&gt; Via Mesca, 30 (Montalto Uffugo) -&gt; Via Marinella, 48 (Montalto Uffugo) -&gt; Strada Statale 19 delle Calabrie (Montalto Uffugo) -&gt; Corso Italia, 4 (Montalto Uffugo) -&gt; Strada Provinciale 248 di Luzzi, 4 (Montalto Uffugo) -&gt; Strada Provinciale 248 di Luzzi, 277 (Montalto Uffugo)</v>
          </cell>
          <cell r="G349" t="str">
            <v>Andata</v>
          </cell>
          <cell r="H349" t="str">
            <v>Via Valle del Neto, 3</v>
          </cell>
          <cell r="I349" t="str">
            <v>Rende</v>
          </cell>
          <cell r="J349" t="str">
            <v>CS</v>
          </cell>
          <cell r="K349" t="str">
            <v>Strada Provinciale 248 di Luzzi, 277</v>
          </cell>
          <cell r="L349" t="str">
            <v>Montalto Uffugo</v>
          </cell>
          <cell r="M349" t="str">
            <v>CS</v>
          </cell>
          <cell r="N349">
            <v>1</v>
          </cell>
          <cell r="O349" t="str">
            <v>Z78</v>
          </cell>
          <cell r="P349" t="str">
            <v xml:space="preserve">Scolastica nei giorni di Lunedì, Martedì e  Mercoledì - Lunedì Martedì Mercoledì </v>
          </cell>
          <cell r="Q349">
            <v>106</v>
          </cell>
          <cell r="R349">
            <v>14.196999999999999</v>
          </cell>
        </row>
        <row r="350">
          <cell r="A350">
            <v>8524</v>
          </cell>
          <cell r="B350" t="str">
            <v>145</v>
          </cell>
          <cell r="C350" t="str">
            <v>A</v>
          </cell>
          <cell r="D350" t="str">
            <v>3</v>
          </cell>
          <cell r="E350" t="str">
            <v>1</v>
          </cell>
          <cell r="F350" t="str">
            <v>Strada Provinciale 34, 81 (Guardia Piemontese) -&gt; Strada Provinciale 34, 271 (Guardia Piemontese) -&gt; Strada Statale 18 Tirrena Inferiore (Fuscaldo) -&gt; Strada Statale 18 Tirrena Inferiore (Fuscaldo) -&gt; Via Fuscaldo (Fuscaldo) -&gt; Via Fuscaldo, 1 (Fuscaldo) -&gt; Via Maggiore Alfonso Vaccari, 147 (Fuscaldo) -&gt; Contrada Linze, 1 (Fuscaldo) -&gt; Lungomare San Francesco di Paola, 74 (Paola) -&gt; Lungomare San Francesco di Paola, 72 (Paola) -&gt; Largo Dogana, 9 (Paola)</v>
          </cell>
          <cell r="G350" t="str">
            <v>Andata</v>
          </cell>
          <cell r="H350" t="str">
            <v>Strada Provinciale 34, 81</v>
          </cell>
          <cell r="I350" t="str">
            <v>Guardia Piemontese</v>
          </cell>
          <cell r="J350" t="str">
            <v>CS</v>
          </cell>
          <cell r="K350" t="str">
            <v>Largo Dogana, 9</v>
          </cell>
          <cell r="L350" t="str">
            <v>Paola</v>
          </cell>
          <cell r="M350" t="str">
            <v>CS</v>
          </cell>
          <cell r="N350">
            <v>1</v>
          </cell>
          <cell r="O350" t="str">
            <v>Z81</v>
          </cell>
          <cell r="P350" t="str">
            <v xml:space="preserve">Feriale Non Scolastico - Lunedì Martedì Mercoledì Giovedì Venerdì Sabato </v>
          </cell>
          <cell r="Q350">
            <v>103</v>
          </cell>
          <cell r="R350">
            <v>14.154</v>
          </cell>
        </row>
        <row r="351">
          <cell r="A351">
            <v>8802</v>
          </cell>
          <cell r="B351" t="str">
            <v>144</v>
          </cell>
          <cell r="C351" t="str">
            <v>k</v>
          </cell>
          <cell r="D351" t="str">
            <v>1</v>
          </cell>
          <cell r="E351" t="str">
            <v>1</v>
          </cell>
          <cell r="F351" t="str">
            <v>Strada Statale 18 Tirrena Inferiore-Piazzale Rione Croce (Paola) -&gt; Via Nazionale, 135 (Paola) -&gt; Via Nazionale, 93 (Paola) -&gt; Via Nazionale, 14 (Paola) -&gt; Via della Liberta, 25 (Paola) -&gt; Via San Agata Soprana, 2 (Paola) -&gt; Via San Agata Soprana, 70-72 (Paola) -&gt; Via Melissa, 6 (Paola) -&gt; Contrada Linze, 1 (Fuscaldo) -&gt; Via Maggiore Alfonso Vaccari (Fuscaldo) -&gt; Via Maggiore Alfonso Vaccari, 147 (Fuscaldo) -&gt; Via Fuscaldo, 3 (Fuscaldo) -&gt; Via Fuscaldo, 77 (Fuscaldo) -&gt; Strada Statale 18 Tirrena Inferiore (Fuscaldo) -&gt; Strada Statale 18 Tirrena Inferiore (Fuscaldo) -&gt; Strada Provinciale 34, 271 (Guardia Piemontese) -&gt; Strada Provinciale 34, 81 (Guardia Piemontese) -&gt; Strada Statale 18 Tirrena Inferiore, 11 (Acquappesa) -&gt; Strada Statale 18 Tirrena Inferiore (Acquappesa) -&gt; Strada Statale 18 Tirrena Inferiore, 190 (Cetraro) -&gt; Strada Statale 18 Tirrena Inferiore, 25 (Cetraro) -&gt; Via Lungo Aron, 1 (Cetraro) -&gt; Piazza del Popolo, 15 (Cetraro) -&gt; Corso San Benedetto (Cetraro) -&gt; Contrada Manche (Cetraro) -&gt; Contrada San Ianni, 16 (Cetraro) -&gt; Contrada Lecara, 30 (Cetraro) -&gt; Località  Angilla, 33 (Cetraro)</v>
          </cell>
          <cell r="G351" t="str">
            <v>Ritorno</v>
          </cell>
          <cell r="H351" t="str">
            <v>Strada Statale 18 Tirrena Inferiore-Piazzale Rione Croce</v>
          </cell>
          <cell r="I351" t="str">
            <v>Paola</v>
          </cell>
          <cell r="J351" t="str">
            <v>CS</v>
          </cell>
          <cell r="K351" t="str">
            <v>Località  Angilla, 33</v>
          </cell>
          <cell r="L351" t="str">
            <v>Cetraro</v>
          </cell>
          <cell r="M351" t="str">
            <v>CS</v>
          </cell>
          <cell r="N351">
            <v>1</v>
          </cell>
          <cell r="O351" t="str">
            <v>Z81</v>
          </cell>
          <cell r="P351" t="str">
            <v xml:space="preserve">Feriale Non Scolastico - Lunedì Martedì Mercoledì Giovedì Venerdì Sabato </v>
          </cell>
          <cell r="Q351">
            <v>103</v>
          </cell>
          <cell r="R351">
            <v>35.704000000000001</v>
          </cell>
        </row>
        <row r="352">
          <cell r="A352">
            <v>8803</v>
          </cell>
          <cell r="B352" t="str">
            <v>144</v>
          </cell>
          <cell r="C352" t="str">
            <v>O</v>
          </cell>
          <cell r="D352" t="str">
            <v>1</v>
          </cell>
          <cell r="E352" t="str">
            <v>1</v>
          </cell>
          <cell r="F352" t="str">
            <v>Via San Giuseppe, 3 (Cetraro) -&gt; Località Istrice (Cetraro) -&gt; Contrada San Pietro, 42 (Cetraro) -&gt; Contrada S. Pietro, 55 (Cetraro) -&gt; Contrada San Milanone, 15 (Cetraro) -&gt; Contrada San Milanone, 5 (Cetraro) -&gt; Contrada Vurghe, 39 (Cetraro) -&gt; Contrada Sinni, 46 (Cetraro) -&gt; Località  Sinni, 105 (Cetraro) -&gt; Contrada Manche (Cetraro) -&gt; Corso San Benedetto (Cetraro) -&gt; Località  Castelluzzo (Cetraro) -&gt; Strada Provinciale 270, 5 (Cetraro) -&gt; Via Donato Faini, 52 (Cetraro) -&gt; Strada Statale 18 Tirrena Inferiore (Acquappesa) -&gt; Strada Statale 18 Tirrena Inferiore, 11 (Acquappesa) -&gt; Strada Provinciale 34, 81 (Guardia Piemontese)</v>
          </cell>
          <cell r="G352" t="str">
            <v>Andata</v>
          </cell>
          <cell r="H352" t="str">
            <v>Via San Giuseppe, 3</v>
          </cell>
          <cell r="I352" t="str">
            <v>Cetraro</v>
          </cell>
          <cell r="J352" t="str">
            <v>CS</v>
          </cell>
          <cell r="K352" t="str">
            <v>Strada Provinciale 34, 81</v>
          </cell>
          <cell r="L352" t="str">
            <v>Guardia Piemontese</v>
          </cell>
          <cell r="M352" t="str">
            <v>CS</v>
          </cell>
          <cell r="N352">
            <v>1</v>
          </cell>
          <cell r="O352" t="str">
            <v>S</v>
          </cell>
          <cell r="P352" t="str">
            <v xml:space="preserve">Scolastica - Lunedì Martedì Mercoledì Giovedì Venerdì Sabato </v>
          </cell>
          <cell r="Q352">
            <v>200</v>
          </cell>
          <cell r="R352">
            <v>21.59</v>
          </cell>
        </row>
        <row r="353">
          <cell r="A353">
            <v>8804</v>
          </cell>
          <cell r="B353" t="str">
            <v>157</v>
          </cell>
          <cell r="C353" t="str">
            <v>B</v>
          </cell>
          <cell r="D353" t="str">
            <v>1</v>
          </cell>
          <cell r="E353" t="str">
            <v>1</v>
          </cell>
          <cell r="F353"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v>
          </cell>
          <cell r="G353" t="str">
            <v>Andata</v>
          </cell>
          <cell r="H353" t="str">
            <v>Via Valle del Neto, 3</v>
          </cell>
          <cell r="I353" t="str">
            <v>Rende</v>
          </cell>
          <cell r="J353" t="str">
            <v>CS</v>
          </cell>
          <cell r="K353" t="str">
            <v>Via Alessandro Volta, 114</v>
          </cell>
          <cell r="L353" t="str">
            <v>Rende</v>
          </cell>
          <cell r="M353" t="str">
            <v>CS</v>
          </cell>
          <cell r="N353">
            <v>2</v>
          </cell>
          <cell r="O353" t="str">
            <v>Z60</v>
          </cell>
          <cell r="P353" t="str">
            <v xml:space="preserve">Scolastica nei giorni di Martedì, Giovedì e Sabato - Martedì Giovedì Sabato </v>
          </cell>
          <cell r="Q353">
            <v>103</v>
          </cell>
          <cell r="R353">
            <v>3.1219999999999999</v>
          </cell>
        </row>
        <row r="354">
          <cell r="A354">
            <v>8808</v>
          </cell>
          <cell r="B354" t="str">
            <v>152</v>
          </cell>
          <cell r="C354" t="str">
            <v>B</v>
          </cell>
          <cell r="D354" t="str">
            <v>1</v>
          </cell>
          <cell r="E354" t="str">
            <v>1</v>
          </cell>
          <cell r="F354" t="str">
            <v>Largo Ferrovia, 16 (Santa Maria del Cedro) -&gt; Via Corrado Alvaro, 6 (Santa Maria del Cedro) -&gt; Via degli Scavi, 43 (Santa Maria del Cedro) -&gt; Corso del Pollino, 1A (Santa Maria del Cedro) -&gt; Via Nazionale, 44-54 (Santa Maria del Cedro) -&gt; Via Nazionale, 125a (Santa Maria del Cedro) -&gt; Contrada Finieri, 28 (Grisolia) -&gt; Strada Provinciale 9, 36 (Diamante) -&gt; Via Panoramica, 79 (Diamante)</v>
          </cell>
          <cell r="G354" t="str">
            <v>Andata</v>
          </cell>
          <cell r="H354" t="str">
            <v>Largo Ferrovia, 16</v>
          </cell>
          <cell r="I354" t="str">
            <v>Santa Maria del Cedro</v>
          </cell>
          <cell r="J354" t="str">
            <v>CS</v>
          </cell>
          <cell r="K354" t="str">
            <v>Via Panoramica, 79</v>
          </cell>
          <cell r="L354" t="str">
            <v>Diamante</v>
          </cell>
          <cell r="M354" t="str">
            <v>CS</v>
          </cell>
          <cell r="N354">
            <v>1</v>
          </cell>
          <cell r="O354" t="str">
            <v>S</v>
          </cell>
          <cell r="P354" t="str">
            <v xml:space="preserve">Scolastica - Lunedì Martedì Mercoledì Giovedì Venerdì Sabato </v>
          </cell>
          <cell r="Q354">
            <v>200</v>
          </cell>
          <cell r="R354">
            <v>13.694000000000001</v>
          </cell>
        </row>
        <row r="355">
          <cell r="A355">
            <v>8811</v>
          </cell>
          <cell r="B355" t="str">
            <v>152</v>
          </cell>
          <cell r="C355" t="str">
            <v>C</v>
          </cell>
          <cell r="D355" t="str">
            <v>1</v>
          </cell>
          <cell r="E355" t="str">
            <v>1</v>
          </cell>
          <cell r="F355" t="str">
            <v>Via Umberto Boccioni (Diamante) -&gt; Strada Statale 18 Tirrena Inferiore, 274 (Diamante) -&gt; Via Panoramica, 79 (Diamante)</v>
          </cell>
          <cell r="G355" t="str">
            <v>Ritorno</v>
          </cell>
          <cell r="H355" t="str">
            <v>Via Umberto Boccioni</v>
          </cell>
          <cell r="I355" t="str">
            <v>Diamante</v>
          </cell>
          <cell r="J355" t="str">
            <v>CS</v>
          </cell>
          <cell r="K355" t="str">
            <v>Via Panoramica, 79</v>
          </cell>
          <cell r="L355" t="str">
            <v>Diamante</v>
          </cell>
          <cell r="M355" t="str">
            <v>CS</v>
          </cell>
          <cell r="N355">
            <v>1</v>
          </cell>
          <cell r="O355" t="str">
            <v>S</v>
          </cell>
          <cell r="P355" t="str">
            <v xml:space="preserve">Scolastica - Lunedì Martedì Mercoledì Giovedì Venerdì Sabato </v>
          </cell>
          <cell r="Q355">
            <v>200</v>
          </cell>
          <cell r="R355">
            <v>1.9330000000000001</v>
          </cell>
        </row>
        <row r="356">
          <cell r="A356">
            <v>8847</v>
          </cell>
          <cell r="B356" t="str">
            <v>157</v>
          </cell>
          <cell r="C356" t="str">
            <v>I</v>
          </cell>
          <cell r="D356" t="str">
            <v>1</v>
          </cell>
          <cell r="E356" t="str">
            <v>1</v>
          </cell>
          <cell r="F356" t="str">
            <v>Via Valle del Neto, 3 (Rende) -&gt; Via Kennedy, 104-116 (Rende) -&gt; Strada Statale 19 delle Calabrie, 144 (Rende) -&gt; Via Resistenza, 38 (Rende) -&gt; Strada Statale 19 delle Calabrie, 92 (Rende) -&gt; Via Resistenza, 176 (Rende) -&gt; Via Giuseppe Verdi, 19 (Rende) -&gt; Via Giuseppe Verdi, 106A (Rende) -&gt; Via Giuseppe Verdi, 166-180 (Rende) -&gt; Via Giuseppe Verdi, 226 (Rende) -&gt; Via Alessandro Volta, 62A (Rende) -&gt; Via Alessandro Volta, 114 (Rende) -&gt; Strada Statale 19 delle Calabrie, 15 (Rende) -&gt; Via Cristoforo Colombo, 46 (Rende) -&gt; Via Cristoforo Colombo, 86 (Rende) -&gt; Strada Statale 19 delle Calabrie, 115 (Rende) -&gt; Strada Statale 19 delle Calabrie (Rende) -&gt; Via Trieste, 280 (Montalto Uffugo) -&gt; Via Trieste, 144 (Montalto Uffugo) -&gt; Via Trieste, 68 (Montalto Uffugo) -&gt; Via Sibari, 4 (Montalto Uffugo) -&gt; Via Trieste, 7 (Montalto Uffugo) -&gt; Via Trieste (Montalto Uffugo) -&gt; Strada Provinciale 241, 15 (Montalto Uffugo) -&gt; Strada Provinciale 241, 15 (Montalto Uffugo) -&gt; Via Benedetto Croce, 12 (Montalto Uffugo) -&gt; Strada Statale 19 delle Calabrie, 36 (Montalto Uffugo) -&gt; Strada Statale 19 delle Calabrie, 124-211 (Montalto Uffugo)</v>
          </cell>
          <cell r="G356" t="str">
            <v>Andata</v>
          </cell>
          <cell r="H356" t="str">
            <v>Via Valle del Neto, 3</v>
          </cell>
          <cell r="I356" t="str">
            <v>Rende</v>
          </cell>
          <cell r="J356" t="str">
            <v>CS</v>
          </cell>
          <cell r="K356" t="str">
            <v>Strada Statale 19 delle Calabrie, 124-211</v>
          </cell>
          <cell r="L356" t="str">
            <v>Montalto Uffugo</v>
          </cell>
          <cell r="M356" t="str">
            <v>CS</v>
          </cell>
          <cell r="N356">
            <v>1</v>
          </cell>
          <cell r="O356" t="str">
            <v>S</v>
          </cell>
          <cell r="P356" t="str">
            <v xml:space="preserve">Scolastica - Lunedì Martedì Mercoledì Giovedì Venerdì Sabato </v>
          </cell>
          <cell r="Q356">
            <v>200</v>
          </cell>
          <cell r="R356">
            <v>10.102</v>
          </cell>
        </row>
        <row r="357">
          <cell r="A357">
            <v>8853</v>
          </cell>
          <cell r="B357" t="str">
            <v>137</v>
          </cell>
          <cell r="C357" t="str">
            <v>D</v>
          </cell>
          <cell r="D357" t="str">
            <v>2</v>
          </cell>
          <cell r="E357" t="str">
            <v>1</v>
          </cell>
          <cell r="F357" t="str">
            <v>Via Malvitani, 34 (Marano Marchesato) -&gt; Via Malvitani, 19 (Marano Marchesato) -&gt; Via Malvitani, 154 (Rende) -&gt; Strada Provinciale 86 (Rende) -&gt; Via Alessandro Manzoni, 179 (Rende) -&gt; Via Alessandro Manzoni, 173 (Rende) -&gt; Via Alessandro Manzoni, 113-121 (Rende) -&gt; Via Tommaso Campanella (Rende) -&gt; Via Michele Molinaro, 31 (Rende) -&gt; Via Michele Molinaro, 44 (Rende) -&gt; Via Giorgio de Chirico, 16 (Castrolibero) -&gt; IIIÂ° Traversa Giorgio De Chirico (Rende) -&gt; Via C. Colombo,88 (Rende) -&gt; Via Giorgio de Chirico, 163B (Rende) -&gt; Via Carlo Carrà , 69 (Rende) -&gt; Via Modigliani, 85 (Rende) -&gt; Via Sandro Botticelli, 1 (Rende) -&gt; Via Sandro Botticelli, 32 (Rende) -&gt; Via Aldo Cannata, 1 (Castrolibero)</v>
          </cell>
          <cell r="G357" t="str">
            <v>Andata</v>
          </cell>
          <cell r="H357" t="str">
            <v>Via Malvitani, 34</v>
          </cell>
          <cell r="I357" t="str">
            <v>Marano Marchesato</v>
          </cell>
          <cell r="J357" t="str">
            <v>CS</v>
          </cell>
          <cell r="K357" t="str">
            <v>Via Aldo Cannata, 1</v>
          </cell>
          <cell r="L357" t="str">
            <v>Castrolibero</v>
          </cell>
          <cell r="M357" t="str">
            <v>CS</v>
          </cell>
          <cell r="N357">
            <v>1</v>
          </cell>
          <cell r="O357" t="str">
            <v>S</v>
          </cell>
          <cell r="P357" t="str">
            <v xml:space="preserve">Scolastica - Lunedì Martedì Mercoledì Giovedì Venerdì Sabato </v>
          </cell>
          <cell r="Q357">
            <v>200</v>
          </cell>
          <cell r="R357">
            <v>9.5139999999999993</v>
          </cell>
        </row>
        <row r="358">
          <cell r="A358">
            <v>8866</v>
          </cell>
          <cell r="B358" t="str">
            <v>157</v>
          </cell>
          <cell r="C358" t="str">
            <v>L</v>
          </cell>
          <cell r="D358" t="str">
            <v>2</v>
          </cell>
          <cell r="E358" t="str">
            <v>2</v>
          </cell>
          <cell r="F358" t="str">
            <v>Via Benedetto Croce, 223 (Montalto Uffugo) -&gt; Via Benedetto Croce, 103 (Montalto Uffugo) -&gt; Strada Provinciale 241, 15 (Montalto Uffugo) -&gt; Strada Provinciale 241, 15 (Montalto Uffugo) -&gt; Via Trieste (Montalto Uffugo) -&gt; Via Trieste, 7 (Montalto Uffugo) -&gt; Via Povarella (Montalto Uffugo) -&gt; Via Trieste, 68 (Montalto Uffugo) -&gt; Via Trieste, 168 (Montalto Uffugo) -&gt; Via Trieste, 280 (Montalto Uffugo) -&gt; Strada Statale 19 delle Calabrie (Rende)</v>
          </cell>
          <cell r="G358" t="str">
            <v>Ritorno</v>
          </cell>
          <cell r="H358" t="str">
            <v>Via Benedetto Croce, 223</v>
          </cell>
          <cell r="I358" t="str">
            <v>Montalto Uffugo</v>
          </cell>
          <cell r="J358" t="str">
            <v>CS</v>
          </cell>
          <cell r="K358" t="str">
            <v>Strada Statale 19 delle Calabrie</v>
          </cell>
          <cell r="L358" t="str">
            <v>Rende</v>
          </cell>
          <cell r="M358" t="str">
            <v>CS</v>
          </cell>
          <cell r="N358">
            <v>1</v>
          </cell>
          <cell r="O358" t="str">
            <v>S</v>
          </cell>
          <cell r="P358" t="str">
            <v xml:space="preserve">Scolastica - Lunedì Martedì Mercoledì Giovedì Venerdì Sabato </v>
          </cell>
          <cell r="Q358">
            <v>200</v>
          </cell>
          <cell r="R358">
            <v>3.915</v>
          </cell>
        </row>
        <row r="359">
          <cell r="A359">
            <v>8870</v>
          </cell>
          <cell r="B359" t="str">
            <v>140</v>
          </cell>
          <cell r="C359" t="str">
            <v>F</v>
          </cell>
          <cell r="D359" t="str">
            <v>1</v>
          </cell>
          <cell r="E359" t="str">
            <v>1</v>
          </cell>
          <cell r="F359" t="str">
            <v>Piazza San Francesco, 2 (Paterno Calabro) -&gt; Strada Provinciale 79dir (Dipignano) -&gt; Strada Provinciale 79 (Dipignano) -&gt; Via XXIV Maggio, 63 (Dipignano) -&gt; Piazza dei Martiri, 1915 (Dipignano) -&gt; Strada Provinciale 79, 38-40 (Dipignano) -&gt; Contrada Piano di Pero, 7 (Dipignano) -&gt; Contrada Piano di Pero, 3 (Dipignano) -&gt; Piazza Pasquale Rossi, 5 (Dipignano) -&gt; Via Pulsano, 10 (Dipignano) -&gt; Via Pulsano, 63 (Dipignano) -&gt; Strada Provinciale 79 (Dipignano) -&gt; Strada Provinciale 79, 25 (Dipignano) -&gt; Via Frà  Benedetto, 50 (Dipignano) -&gt; Via San Ianni, 61 (Dipignano) -&gt; Strada Provinciale 79 (Dipignano) -&gt; Via Irto Alta (Dipignano) -&gt; Strada Statale 19 delle Calabrie (Cosenza) -&gt; Piazza della Riforma, 19-21 (Cosenza) -&gt; Corso Umberto I, 2 (Cosenza) -&gt; Piazza Giacomo Mancini, 9C (Cosenza) -&gt; Autostazione Cosenza (Cosenza)</v>
          </cell>
          <cell r="G359" t="str">
            <v>Andata</v>
          </cell>
          <cell r="H359" t="str">
            <v>Piazza San Francesco, 2</v>
          </cell>
          <cell r="I359" t="str">
            <v>Paterno Calabro</v>
          </cell>
          <cell r="J359" t="str">
            <v>CS</v>
          </cell>
          <cell r="K359" t="str">
            <v>Autostazione Cosenza</v>
          </cell>
          <cell r="L359" t="str">
            <v>Cosenza</v>
          </cell>
          <cell r="M359" t="str">
            <v>CS</v>
          </cell>
          <cell r="N359">
            <v>1</v>
          </cell>
          <cell r="O359" t="str">
            <v>L</v>
          </cell>
          <cell r="P359" t="str">
            <v xml:space="preserve">Feriale - Lunedì Martedì Mercoledì Giovedì Venerdì Sabato </v>
          </cell>
          <cell r="Q359">
            <v>303</v>
          </cell>
          <cell r="R359">
            <v>19.657</v>
          </cell>
        </row>
        <row r="360">
          <cell r="A360">
            <v>8876</v>
          </cell>
          <cell r="B360" t="str">
            <v>140</v>
          </cell>
          <cell r="C360" t="str">
            <v>F</v>
          </cell>
          <cell r="D360" t="str">
            <v>1</v>
          </cell>
          <cell r="E360" t="str">
            <v>1</v>
          </cell>
          <cell r="F360" t="str">
            <v>Autostazione Cosenza (Cosenza) -&gt; Viale Trieste, 34 (Cosenza) -&gt; Piazza della Riforma, 19-21 (Cosenza) -&gt; Strada Statale 19 delle Calabrie (Cosenza) -&gt; Via Irto Alta (Dipignano) -&gt; Strada Provinciale 79 (Dipignano) -&gt; Via San Ianni, 61 (Dipignano) -&gt; Via Frà  Benedetto, 50 (Dipignano) -&gt; Via Croci, 23 (Dipignano) -&gt; Strada Provinciale 79, 25 (Dipignano) -&gt; Strada Provinciale 79 (Dipignano) -&gt; Via Pulsano, 63 (Dipignano) -&gt; Via Pulsano, 10 (Dipignano) -&gt; Piazza Pasquale Rossi, 5 (Dipignano) -&gt; Contrada Piano di Pero, 3 (Dipignano) -&gt; Contrada Piano di Pero, 7 (Dipignano) -&gt; Strada Provinciale 79, 38-40 (Dipignano) -&gt; Piazza dei Martiri, 1915 (Dipignano) -&gt; Vico Brunetta, 25 (Dipignano) -&gt; Via Petrone, 4 (Dipignano) -&gt; Via Basso, 22 (Dipignano) -&gt; Via XXIV Maggio, 63 (Dipignano) -&gt; Strada Provinciale 79 (Dipignano) -&gt; Strada Provinciale 79dir (Dipignano) -&gt; Piazza San Francesco, 2 (Paterno Calabro)</v>
          </cell>
          <cell r="G360" t="str">
            <v>Ritorno</v>
          </cell>
          <cell r="H360" t="str">
            <v>Autostazione Cosenza</v>
          </cell>
          <cell r="I360" t="str">
            <v>Cosenza</v>
          </cell>
          <cell r="J360" t="str">
            <v>CS</v>
          </cell>
          <cell r="K360" t="str">
            <v>Piazza San Francesco, 2</v>
          </cell>
          <cell r="L360" t="str">
            <v>Paterno Calabro</v>
          </cell>
          <cell r="M360" t="str">
            <v>CS</v>
          </cell>
          <cell r="N360">
            <v>1</v>
          </cell>
          <cell r="O360" t="str">
            <v>L</v>
          </cell>
          <cell r="P360" t="str">
            <v xml:space="preserve">Feriale - Lunedì Martedì Mercoledì Giovedì Venerdì Sabato </v>
          </cell>
          <cell r="Q360">
            <v>303</v>
          </cell>
          <cell r="R360">
            <v>22.67</v>
          </cell>
        </row>
        <row r="361">
          <cell r="A361">
            <v>8904</v>
          </cell>
          <cell r="B361" t="str">
            <v>157</v>
          </cell>
          <cell r="C361" t="str">
            <v>N</v>
          </cell>
          <cell r="D361" t="str">
            <v>1</v>
          </cell>
          <cell r="E361" t="str">
            <v>1</v>
          </cell>
          <cell r="F361" t="str">
            <v>Strada Provinciale 248 di Luzzi, 277 (Montalto Uffugo) -&gt; Località Coretto incrocio Via Spadolini (null) -&gt; Via Sila, 2 (Montalto Uffugo) -&gt; Bivio S.Antonello (Montalto Uffugo) -&gt; Via Roald Amundsen, 7 (Rende)</v>
          </cell>
          <cell r="G361" t="str">
            <v>Ritorno</v>
          </cell>
          <cell r="H361" t="str">
            <v>Strada Provinciale 248 di Luzzi, 277</v>
          </cell>
          <cell r="I361" t="str">
            <v>Montalto Uffugo</v>
          </cell>
          <cell r="J361" t="str">
            <v>CS</v>
          </cell>
          <cell r="K361" t="str">
            <v>Via Roald Amundsen, 7</v>
          </cell>
          <cell r="L361" t="str">
            <v>Rende</v>
          </cell>
          <cell r="M361" t="str">
            <v>CS</v>
          </cell>
          <cell r="N361">
            <v>4</v>
          </cell>
          <cell r="O361" t="str">
            <v>S</v>
          </cell>
          <cell r="P361" t="str">
            <v xml:space="preserve">Scolastica - Lunedì Martedì Mercoledì Giovedì Venerdì Sabato </v>
          </cell>
          <cell r="Q361">
            <v>200</v>
          </cell>
          <cell r="R361">
            <v>10.3</v>
          </cell>
        </row>
        <row r="362">
          <cell r="A362">
            <v>8905</v>
          </cell>
          <cell r="B362" t="str">
            <v>157</v>
          </cell>
          <cell r="C362" t="str">
            <v>N</v>
          </cell>
          <cell r="D362" t="str">
            <v>1</v>
          </cell>
          <cell r="E362" t="str">
            <v>1</v>
          </cell>
          <cell r="F362" t="str">
            <v>Via Roald Amundsen, 7 (Rende) -&gt; Bivio S.Antonello (Montalto Uffugo) -&gt; Via Sila, 2 (Montalto Uffugo) -&gt; Località Coretto incrocio Via Spadolini (null) -&gt; Strada Provinciale 248 di Luzzi, 277 (Montalto Uffugo)</v>
          </cell>
          <cell r="G362" t="str">
            <v>Andata</v>
          </cell>
          <cell r="H362" t="str">
            <v>Via Roald Amundsen, 7</v>
          </cell>
          <cell r="I362" t="str">
            <v>Rende</v>
          </cell>
          <cell r="J362" t="str">
            <v>CS</v>
          </cell>
          <cell r="K362" t="str">
            <v>Strada Provinciale 248 di Luzzi, 277</v>
          </cell>
          <cell r="L362" t="str">
            <v>Montalto Uffugo</v>
          </cell>
          <cell r="M362" t="str">
            <v>CS</v>
          </cell>
          <cell r="N362">
            <v>2</v>
          </cell>
          <cell r="O362" t="str">
            <v>S</v>
          </cell>
          <cell r="P362" t="str">
            <v xml:space="preserve">Scolastica - Lunedì Martedì Mercoledì Giovedì Venerdì Sabato </v>
          </cell>
          <cell r="Q362">
            <v>200</v>
          </cell>
          <cell r="R362">
            <v>10.3</v>
          </cell>
        </row>
        <row r="363">
          <cell r="A363">
            <v>8915</v>
          </cell>
          <cell r="B363" t="str">
            <v>157</v>
          </cell>
          <cell r="C363" t="str">
            <v>N</v>
          </cell>
          <cell r="D363" t="str">
            <v>2</v>
          </cell>
          <cell r="E363" t="str">
            <v>1</v>
          </cell>
          <cell r="F363" t="str">
            <v>Via Roald Amundsen, 7 (Rende) -&gt; Bivio S.Antonello (Montalto Uffugo)</v>
          </cell>
          <cell r="G363" t="str">
            <v>Andata</v>
          </cell>
          <cell r="H363" t="str">
            <v>Via Roald Amundsen, 7</v>
          </cell>
          <cell r="I363" t="str">
            <v>Rende</v>
          </cell>
          <cell r="J363" t="str">
            <v>CS</v>
          </cell>
          <cell r="K363" t="str">
            <v>Bivio S.Antonello</v>
          </cell>
          <cell r="L363" t="str">
            <v>Montalto Uffugo</v>
          </cell>
          <cell r="M363" t="str">
            <v>CS</v>
          </cell>
          <cell r="N363">
            <v>2</v>
          </cell>
          <cell r="O363" t="str">
            <v>S</v>
          </cell>
          <cell r="P363" t="str">
            <v xml:space="preserve">Scolastica - Lunedì Martedì Mercoledì Giovedì Venerdì Sabato </v>
          </cell>
          <cell r="Q363">
            <v>200</v>
          </cell>
          <cell r="R363">
            <v>4.5999999999999996</v>
          </cell>
        </row>
        <row r="364">
          <cell r="A364">
            <v>8916</v>
          </cell>
          <cell r="B364" t="str">
            <v>157</v>
          </cell>
          <cell r="C364" t="str">
            <v>N</v>
          </cell>
          <cell r="D364" t="str">
            <v>2</v>
          </cell>
          <cell r="E364" t="str">
            <v>1</v>
          </cell>
          <cell r="F364" t="str">
            <v>Strada Provinciale 248 di Luzzi, 277 (Montalto Uffugo) -&gt; Località Coretto incrocio Via Spadolini (null) -&gt; Via Sila, 2 (Montalto Uffugo) -&gt; Bivio S.Antonello (Montalto Uffugo) -&gt; Via Roald Amundsen, 7 (Rende)</v>
          </cell>
          <cell r="G364" t="str">
            <v>Ritorno</v>
          </cell>
          <cell r="H364" t="str">
            <v>Strada Provinciale 248 di Luzzi, 277</v>
          </cell>
          <cell r="I364" t="str">
            <v>Montalto Uffugo</v>
          </cell>
          <cell r="J364" t="str">
            <v>CS</v>
          </cell>
          <cell r="K364" t="str">
            <v>Via Roald Amundsen, 7</v>
          </cell>
          <cell r="L364" t="str">
            <v>Rende</v>
          </cell>
          <cell r="M364" t="str">
            <v>CS</v>
          </cell>
          <cell r="N364">
            <v>2</v>
          </cell>
          <cell r="O364" t="str">
            <v>Z36</v>
          </cell>
          <cell r="P364" t="str">
            <v xml:space="preserve">Feriale nel periodo 1/01 - 31/07 e 10/09 - 31/12 - Lunedì Martedì Mercoledì Giovedì Venerdì Sabato </v>
          </cell>
          <cell r="Q364">
            <v>271</v>
          </cell>
          <cell r="R364">
            <v>10.3</v>
          </cell>
        </row>
        <row r="365">
          <cell r="A365">
            <v>8917</v>
          </cell>
          <cell r="B365" t="str">
            <v>157</v>
          </cell>
          <cell r="C365" t="str">
            <v>N</v>
          </cell>
          <cell r="D365" t="str">
            <v>3</v>
          </cell>
          <cell r="E365" t="str">
            <v>2</v>
          </cell>
          <cell r="F365" t="str">
            <v>Strada Statale 19 delle Calabrie, 124-211 (Montalto Uffugo) -&gt; Via Sila, 2 (Montalto Uffugo) -&gt; Bivio S.Antonello (Montalto Uffugo) -&gt; Via Roald Amundsen, 7 (Rende)</v>
          </cell>
          <cell r="G365" t="str">
            <v>Ritorno</v>
          </cell>
          <cell r="H365" t="str">
            <v>Strada Statale 19 delle Calabrie, 124-211</v>
          </cell>
          <cell r="I365" t="str">
            <v>Montalto Uffugo</v>
          </cell>
          <cell r="J365" t="str">
            <v>CS</v>
          </cell>
          <cell r="K365" t="str">
            <v>Via Roald Amundsen, 7</v>
          </cell>
          <cell r="L365" t="str">
            <v>Rende</v>
          </cell>
          <cell r="M365" t="str">
            <v>CS</v>
          </cell>
          <cell r="N365">
            <v>1</v>
          </cell>
          <cell r="O365" t="str">
            <v>S</v>
          </cell>
          <cell r="P365" t="str">
            <v xml:space="preserve">Scolastica - Lunedì Martedì Mercoledì Giovedì Venerdì Sabato </v>
          </cell>
          <cell r="Q365">
            <v>200</v>
          </cell>
          <cell r="R365">
            <v>6.9</v>
          </cell>
        </row>
        <row r="366">
          <cell r="A366">
            <v>8918</v>
          </cell>
          <cell r="B366" t="str">
            <v>157</v>
          </cell>
          <cell r="C366" t="str">
            <v>M</v>
          </cell>
          <cell r="D366" t="str">
            <v>1</v>
          </cell>
          <cell r="E366" t="str">
            <v>1</v>
          </cell>
          <cell r="F366" t="str">
            <v>Via Roald Amundsen, 7 (Rende) -&gt; Bivio S.Antonello (Montalto Uffugo) -&gt; Via Sila, 2 (Montalto Uffugo) -&gt; Strada Statale 19 delle Calabrie, 124-211 (Montalto Uffugo)</v>
          </cell>
          <cell r="G366" t="str">
            <v>Andata</v>
          </cell>
          <cell r="H366" t="str">
            <v>Via Roald Amundsen, 7</v>
          </cell>
          <cell r="I366" t="str">
            <v>Rende</v>
          </cell>
          <cell r="J366" t="str">
            <v>CS</v>
          </cell>
          <cell r="K366" t="str">
            <v>Strada Statale 19 delle Calabrie, 124-211</v>
          </cell>
          <cell r="L366" t="str">
            <v>Montalto Uffugo</v>
          </cell>
          <cell r="M366" t="str">
            <v>CS</v>
          </cell>
          <cell r="N366">
            <v>1</v>
          </cell>
          <cell r="O366" t="str">
            <v>S</v>
          </cell>
          <cell r="P366" t="str">
            <v xml:space="preserve">Scolastica - Lunedì Martedì Mercoledì Giovedì Venerdì Sabato </v>
          </cell>
          <cell r="Q366">
            <v>200</v>
          </cell>
          <cell r="R366">
            <v>6.9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9:M30"/>
  <sheetViews>
    <sheetView workbookViewId="0">
      <selection activeCell="G22" sqref="G22"/>
    </sheetView>
  </sheetViews>
  <sheetFormatPr defaultRowHeight="15"/>
  <cols>
    <col min="2" max="2" width="79" customWidth="1"/>
    <col min="3" max="3" width="43.5703125" customWidth="1"/>
    <col min="4" max="4" width="19.7109375" customWidth="1"/>
    <col min="5" max="5" width="35.7109375" customWidth="1"/>
    <col min="6" max="6" width="12.7109375" customWidth="1"/>
    <col min="7" max="7" width="13.7109375" style="62" bestFit="1" customWidth="1"/>
    <col min="8" max="13" width="12.7109375" customWidth="1"/>
  </cols>
  <sheetData>
    <row r="9" spans="2:13" ht="15.75" thickBot="1"/>
    <row r="10" spans="2:13" ht="101.25">
      <c r="B10" s="51" t="s">
        <v>166</v>
      </c>
      <c r="C10" s="52" t="s">
        <v>167</v>
      </c>
      <c r="D10" s="53" t="s">
        <v>16</v>
      </c>
      <c r="E10" s="54" t="s">
        <v>168</v>
      </c>
      <c r="F10" s="55"/>
      <c r="G10" s="63"/>
      <c r="H10" s="55"/>
      <c r="I10" s="55"/>
      <c r="J10" s="55"/>
      <c r="K10" s="55"/>
      <c r="L10" s="55"/>
      <c r="M10" s="55"/>
    </row>
    <row r="11" spans="2:13" ht="21" thickBot="1">
      <c r="B11" s="56" t="s">
        <v>169</v>
      </c>
      <c r="C11" s="57" t="s">
        <v>170</v>
      </c>
      <c r="D11" s="57">
        <v>28.5</v>
      </c>
      <c r="E11" s="58">
        <v>2</v>
      </c>
      <c r="F11" s="55">
        <v>1.6033696727581213</v>
      </c>
      <c r="G11" s="63">
        <f>D11*E11*F11*1.1</f>
        <v>100.53127848193421</v>
      </c>
      <c r="H11" s="55"/>
      <c r="I11" s="55"/>
      <c r="J11" s="55"/>
      <c r="K11" s="55"/>
      <c r="L11" s="55"/>
      <c r="M11" s="55"/>
    </row>
    <row r="12" spans="2:13" ht="41.25" thickBot="1">
      <c r="B12" s="59" t="s">
        <v>171</v>
      </c>
      <c r="C12" s="60" t="s">
        <v>172</v>
      </c>
      <c r="D12" s="60">
        <v>53.4</v>
      </c>
      <c r="E12" s="61">
        <v>2</v>
      </c>
      <c r="F12" s="55">
        <v>1.6033696727581213</v>
      </c>
      <c r="G12" s="63">
        <f>D12*E12*F12*1.1</f>
        <v>188.36386915562409</v>
      </c>
      <c r="H12" s="55"/>
      <c r="I12" s="55"/>
      <c r="J12" s="55"/>
      <c r="K12" s="55"/>
      <c r="L12" s="55"/>
      <c r="M12" s="55"/>
    </row>
    <row r="13" spans="2:13" ht="15.75">
      <c r="B13" s="55"/>
      <c r="C13" s="55"/>
      <c r="D13" s="55"/>
      <c r="E13" s="55"/>
      <c r="F13" s="55"/>
      <c r="G13" s="63"/>
      <c r="H13" s="55"/>
      <c r="I13" s="55"/>
      <c r="J13" s="55"/>
      <c r="K13" s="55"/>
      <c r="L13" s="55"/>
      <c r="M13" s="55"/>
    </row>
    <row r="14" spans="2:13" ht="15.75">
      <c r="B14" s="55"/>
      <c r="C14" s="55"/>
      <c r="D14" s="55"/>
      <c r="E14" s="55"/>
      <c r="F14" s="55"/>
      <c r="G14" s="64">
        <f>SUM(G11:G13)</f>
        <v>288.8951476375583</v>
      </c>
      <c r="H14" s="65" t="s">
        <v>173</v>
      </c>
      <c r="I14" s="55"/>
      <c r="J14" s="55"/>
      <c r="K14" s="55"/>
      <c r="L14" s="55"/>
      <c r="M14" s="55"/>
    </row>
    <row r="15" spans="2:13" ht="15.75">
      <c r="B15" s="55"/>
      <c r="C15" s="55"/>
      <c r="D15" s="55"/>
      <c r="E15" s="55"/>
      <c r="F15" s="55"/>
      <c r="G15" s="63"/>
      <c r="H15" s="55"/>
      <c r="I15" s="55"/>
      <c r="J15" s="55"/>
      <c r="K15" s="55"/>
      <c r="L15" s="55"/>
      <c r="M15" s="55"/>
    </row>
    <row r="16" spans="2:13" ht="15.75">
      <c r="B16" s="55"/>
      <c r="C16" s="55"/>
      <c r="D16" s="55"/>
      <c r="E16" s="55"/>
      <c r="F16" s="55"/>
      <c r="G16" s="63"/>
      <c r="H16" s="55"/>
      <c r="I16" s="55"/>
      <c r="J16" s="55"/>
      <c r="K16" s="55"/>
      <c r="L16" s="55"/>
      <c r="M16" s="55"/>
    </row>
    <row r="17" spans="2:13" ht="15.75">
      <c r="B17" s="55"/>
      <c r="C17" s="55"/>
      <c r="D17" s="55"/>
      <c r="E17" s="55"/>
      <c r="F17" s="55"/>
      <c r="G17" s="63"/>
      <c r="H17" s="55"/>
      <c r="I17" s="55"/>
      <c r="J17" s="55"/>
      <c r="K17" s="55"/>
      <c r="L17" s="55"/>
      <c r="M17" s="55"/>
    </row>
    <row r="18" spans="2:13" ht="15.75">
      <c r="B18" s="55"/>
      <c r="C18" s="55"/>
      <c r="D18" s="55"/>
      <c r="E18" s="55"/>
      <c r="F18" s="55"/>
      <c r="G18" s="63"/>
      <c r="H18" s="55"/>
      <c r="I18" s="55"/>
      <c r="J18" s="55"/>
      <c r="K18" s="55"/>
      <c r="L18" s="55"/>
      <c r="M18" s="55"/>
    </row>
    <row r="19" spans="2:13" ht="15.75">
      <c r="B19" s="55"/>
      <c r="C19" s="55"/>
      <c r="D19" s="55"/>
      <c r="E19" s="55"/>
      <c r="F19" s="55"/>
      <c r="G19" s="63">
        <f>G14+AMACO!T33+SCURA!Q22+PREITE!M33+T.R.C.!H46+'CA TPL'!AO40+SAJ!U19+FDC!T47+Romano!F7</f>
        <v>18639.255289789748</v>
      </c>
      <c r="H19" s="55" t="s">
        <v>523</v>
      </c>
      <c r="I19" s="55"/>
      <c r="J19" s="55"/>
      <c r="K19" s="55"/>
      <c r="L19" s="55"/>
      <c r="M19" s="55"/>
    </row>
    <row r="20" spans="2:13" ht="15.75">
      <c r="B20" s="55"/>
      <c r="C20" s="55"/>
      <c r="D20" s="55"/>
      <c r="E20" s="55"/>
      <c r="F20" s="55"/>
      <c r="G20" s="63"/>
      <c r="H20" s="55"/>
      <c r="I20" s="55"/>
      <c r="J20" s="55"/>
      <c r="K20" s="55"/>
      <c r="L20" s="55"/>
      <c r="M20" s="55"/>
    </row>
    <row r="21" spans="2:13" ht="15.75">
      <c r="B21" s="55"/>
      <c r="C21" s="55"/>
      <c r="D21" s="55"/>
      <c r="E21" s="55"/>
      <c r="F21" s="55"/>
      <c r="G21" s="63"/>
      <c r="H21" s="55"/>
      <c r="I21" s="55"/>
      <c r="J21" s="55"/>
      <c r="K21" s="55"/>
      <c r="L21" s="55"/>
      <c r="M21" s="55"/>
    </row>
    <row r="22" spans="2:13" ht="15.75">
      <c r="B22" s="55"/>
      <c r="C22" s="55"/>
      <c r="D22" s="55"/>
      <c r="E22" s="55"/>
      <c r="F22" s="55"/>
      <c r="G22" s="63"/>
      <c r="H22" s="55"/>
      <c r="I22" s="55"/>
      <c r="J22" s="55"/>
      <c r="K22" s="55"/>
      <c r="L22" s="55"/>
      <c r="M22" s="55"/>
    </row>
    <row r="23" spans="2:13" ht="15.75">
      <c r="B23" s="55"/>
      <c r="C23" s="55"/>
      <c r="D23" s="55"/>
      <c r="E23" s="55"/>
      <c r="F23" s="55"/>
      <c r="G23" s="63"/>
      <c r="H23" s="55"/>
      <c r="I23" s="55"/>
      <c r="J23" s="55"/>
      <c r="K23" s="55"/>
      <c r="L23" s="55"/>
      <c r="M23" s="55"/>
    </row>
    <row r="24" spans="2:13" ht="15.75">
      <c r="B24" s="55"/>
      <c r="C24" s="55"/>
      <c r="D24" s="55"/>
      <c r="E24" s="55"/>
      <c r="F24" s="55"/>
      <c r="G24" s="63"/>
      <c r="H24" s="55"/>
      <c r="I24" s="55"/>
      <c r="J24" s="55"/>
      <c r="K24" s="55"/>
      <c r="L24" s="55"/>
      <c r="M24" s="55"/>
    </row>
    <row r="25" spans="2:13" ht="15.75">
      <c r="B25" s="55"/>
      <c r="C25" s="55"/>
      <c r="D25" s="55"/>
      <c r="E25" s="55"/>
      <c r="F25" s="55"/>
      <c r="G25" s="63"/>
      <c r="H25" s="55"/>
      <c r="I25" s="55"/>
      <c r="J25" s="55"/>
      <c r="K25" s="55"/>
      <c r="L25" s="55"/>
      <c r="M25" s="55"/>
    </row>
    <row r="26" spans="2:13" ht="15.75">
      <c r="B26" s="55"/>
      <c r="C26" s="55"/>
      <c r="D26" s="55"/>
      <c r="E26" s="55"/>
      <c r="F26" s="55"/>
      <c r="G26" s="63"/>
      <c r="H26" s="55"/>
      <c r="I26" s="55"/>
      <c r="J26" s="55"/>
      <c r="K26" s="55"/>
      <c r="L26" s="55"/>
      <c r="M26" s="55"/>
    </row>
    <row r="27" spans="2:13" ht="15.75">
      <c r="B27" s="55"/>
      <c r="C27" s="55"/>
      <c r="D27" s="55"/>
      <c r="E27" s="55"/>
      <c r="F27" s="55"/>
      <c r="G27" s="63"/>
      <c r="H27" s="55"/>
      <c r="I27" s="55"/>
      <c r="J27" s="55"/>
      <c r="K27" s="55"/>
      <c r="L27" s="55"/>
      <c r="M27" s="55"/>
    </row>
    <row r="28" spans="2:13" ht="15.75">
      <c r="B28" s="55"/>
      <c r="C28" s="55"/>
      <c r="D28" s="55"/>
      <c r="E28" s="55"/>
      <c r="F28" s="55"/>
      <c r="G28" s="63"/>
      <c r="H28" s="55"/>
      <c r="I28" s="55"/>
      <c r="J28" s="55"/>
      <c r="K28" s="55"/>
      <c r="L28" s="55"/>
      <c r="M28" s="55"/>
    </row>
    <row r="29" spans="2:13" ht="15.75">
      <c r="B29" s="55"/>
      <c r="C29" s="55"/>
      <c r="D29" s="55"/>
      <c r="E29" s="55"/>
      <c r="F29" s="55"/>
      <c r="G29" s="63"/>
      <c r="H29" s="55"/>
      <c r="I29" s="55"/>
      <c r="J29" s="55"/>
      <c r="K29" s="55"/>
      <c r="L29" s="55"/>
      <c r="M29" s="55"/>
    </row>
    <row r="30" spans="2:13" ht="15.75">
      <c r="B30" s="55"/>
      <c r="C30" s="55"/>
      <c r="D30" s="55"/>
      <c r="E30" s="55"/>
      <c r="F30" s="55"/>
      <c r="G30" s="63"/>
      <c r="H30" s="55"/>
      <c r="I30" s="55"/>
      <c r="J30" s="55"/>
      <c r="K30" s="55"/>
      <c r="L30" s="55"/>
      <c r="M30" s="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AB54"/>
  <sheetViews>
    <sheetView topLeftCell="A13" workbookViewId="0">
      <selection activeCell="T28" sqref="T28"/>
    </sheetView>
  </sheetViews>
  <sheetFormatPr defaultRowHeight="15"/>
  <cols>
    <col min="1" max="1" width="12.5703125" customWidth="1"/>
    <col min="2" max="5" width="8.85546875" customWidth="1"/>
    <col min="6" max="6" width="11.42578125" customWidth="1"/>
    <col min="7" max="7" width="8.85546875" customWidth="1"/>
    <col min="8" max="8" width="13" customWidth="1"/>
    <col min="9" max="9" width="10.5703125" customWidth="1"/>
    <col min="10" max="13" width="8.85546875" customWidth="1"/>
    <col min="14" max="14" width="5.140625" customWidth="1"/>
    <col min="20" max="20" width="9.5703125" style="66" bestFit="1" customWidth="1"/>
  </cols>
  <sheetData>
    <row r="1" spans="1:28" ht="30" customHeight="1">
      <c r="A1" s="28" t="s">
        <v>116</v>
      </c>
      <c r="B1" s="252" t="s">
        <v>117</v>
      </c>
      <c r="C1" s="252"/>
      <c r="D1" s="252"/>
      <c r="E1" s="252"/>
      <c r="F1" s="252"/>
      <c r="G1" s="28" t="s">
        <v>16</v>
      </c>
      <c r="H1" s="29" t="s">
        <v>118</v>
      </c>
      <c r="I1" s="29" t="s">
        <v>119</v>
      </c>
      <c r="J1" s="252" t="s">
        <v>120</v>
      </c>
      <c r="K1" s="252"/>
      <c r="L1" s="252"/>
      <c r="M1" s="252"/>
      <c r="N1" s="252"/>
      <c r="O1" s="29" t="s">
        <v>121</v>
      </c>
      <c r="P1" s="253" t="s">
        <v>122</v>
      </c>
      <c r="Q1" s="254"/>
      <c r="R1" s="254"/>
    </row>
    <row r="2" spans="1:28" ht="18" customHeight="1">
      <c r="A2" s="28" t="s">
        <v>123</v>
      </c>
      <c r="B2" s="255" t="s">
        <v>124</v>
      </c>
      <c r="C2" s="255"/>
      <c r="D2" s="255"/>
      <c r="E2" s="255"/>
      <c r="F2" s="255"/>
      <c r="G2" s="30">
        <v>13.2</v>
      </c>
      <c r="H2" s="28"/>
      <c r="I2" s="31">
        <v>0.32291666666666669</v>
      </c>
      <c r="J2" s="252"/>
      <c r="K2" s="252"/>
      <c r="L2" s="252"/>
      <c r="M2" s="252"/>
      <c r="N2" s="252"/>
      <c r="O2" s="32">
        <v>1</v>
      </c>
      <c r="P2" s="252" t="s">
        <v>125</v>
      </c>
      <c r="Q2" s="252"/>
      <c r="R2" s="252"/>
      <c r="S2">
        <v>2.6608879094672258</v>
      </c>
      <c r="T2" s="66">
        <f>G2*S2*1.1</f>
        <v>38.636092445464122</v>
      </c>
      <c r="U2" s="33"/>
      <c r="V2" s="256"/>
      <c r="W2" s="256"/>
      <c r="X2" s="256"/>
      <c r="Y2" s="256"/>
      <c r="Z2" s="256"/>
      <c r="AA2" s="256"/>
      <c r="AB2" s="256"/>
    </row>
    <row r="3" spans="1:28" ht="18" customHeight="1">
      <c r="A3" s="28" t="s">
        <v>123</v>
      </c>
      <c r="B3" s="255" t="s">
        <v>124</v>
      </c>
      <c r="C3" s="255"/>
      <c r="D3" s="255"/>
      <c r="E3" s="255"/>
      <c r="F3" s="255"/>
      <c r="G3" s="30">
        <v>13.2</v>
      </c>
      <c r="H3" s="28"/>
      <c r="I3" s="31">
        <v>0.53125</v>
      </c>
      <c r="J3" s="252"/>
      <c r="K3" s="252"/>
      <c r="L3" s="252"/>
      <c r="M3" s="252"/>
      <c r="N3" s="252"/>
      <c r="O3" s="32">
        <v>1</v>
      </c>
      <c r="P3" s="252" t="s">
        <v>125</v>
      </c>
      <c r="Q3" s="252"/>
      <c r="R3" s="252"/>
      <c r="S3">
        <v>2.6608879094672258</v>
      </c>
      <c r="T3" s="66">
        <f t="shared" ref="T3:T31" si="0">G3*S3*1.1</f>
        <v>38.636092445464122</v>
      </c>
      <c r="U3" s="33"/>
      <c r="V3" s="256"/>
      <c r="W3" s="256"/>
      <c r="X3" s="256"/>
      <c r="Y3" s="256"/>
      <c r="Z3" s="256"/>
      <c r="AA3" s="256"/>
      <c r="AB3" s="256"/>
    </row>
    <row r="4" spans="1:28" ht="18" customHeight="1">
      <c r="A4" s="28" t="s">
        <v>123</v>
      </c>
      <c r="B4" s="255" t="s">
        <v>124</v>
      </c>
      <c r="C4" s="255"/>
      <c r="D4" s="255"/>
      <c r="E4" s="255"/>
      <c r="F4" s="255"/>
      <c r="G4" s="30">
        <v>13.2</v>
      </c>
      <c r="H4" s="10"/>
      <c r="I4" s="31">
        <v>0.57291666666666663</v>
      </c>
      <c r="J4" s="252"/>
      <c r="K4" s="252"/>
      <c r="L4" s="252"/>
      <c r="M4" s="252"/>
      <c r="N4" s="252"/>
      <c r="O4" s="32">
        <v>1</v>
      </c>
      <c r="P4" s="252" t="s">
        <v>126</v>
      </c>
      <c r="Q4" s="252"/>
      <c r="R4" s="252"/>
      <c r="S4">
        <v>2.6608879094672258</v>
      </c>
      <c r="T4" s="66">
        <f t="shared" si="0"/>
        <v>38.636092445464122</v>
      </c>
      <c r="U4" s="33"/>
      <c r="V4" s="256"/>
      <c r="W4" s="256"/>
      <c r="X4" s="256"/>
      <c r="Y4" s="256"/>
      <c r="Z4" s="256"/>
      <c r="AA4" s="256"/>
      <c r="AB4" s="256"/>
    </row>
    <row r="5" spans="1:28" ht="18" customHeight="1">
      <c r="A5" s="34" t="s">
        <v>127</v>
      </c>
      <c r="B5" s="255" t="s">
        <v>124</v>
      </c>
      <c r="C5" s="255"/>
      <c r="D5" s="255"/>
      <c r="E5" s="255"/>
      <c r="F5" s="255"/>
      <c r="G5" s="30">
        <v>13.1</v>
      </c>
      <c r="H5" s="28"/>
      <c r="I5" s="31">
        <v>0.3125</v>
      </c>
      <c r="J5" s="252"/>
      <c r="K5" s="252"/>
      <c r="L5" s="252"/>
      <c r="M5" s="252"/>
      <c r="N5" s="252"/>
      <c r="O5" s="32">
        <v>1</v>
      </c>
      <c r="P5" s="252" t="s">
        <v>126</v>
      </c>
      <c r="Q5" s="252"/>
      <c r="R5" s="252"/>
      <c r="S5">
        <v>2.6608879094672258</v>
      </c>
      <c r="T5" s="66">
        <f t="shared" si="0"/>
        <v>38.343394775422723</v>
      </c>
      <c r="U5" s="33"/>
      <c r="V5" s="256"/>
      <c r="W5" s="256"/>
      <c r="X5" s="256"/>
      <c r="Y5" s="256"/>
      <c r="Z5" s="256"/>
      <c r="AA5" s="256"/>
      <c r="AB5" s="256"/>
    </row>
    <row r="6" spans="1:28" ht="18" customHeight="1">
      <c r="A6" s="34" t="s">
        <v>127</v>
      </c>
      <c r="B6" s="255" t="s">
        <v>124</v>
      </c>
      <c r="C6" s="255"/>
      <c r="D6" s="255"/>
      <c r="E6" s="255"/>
      <c r="F6" s="255"/>
      <c r="G6" s="30">
        <v>13.1</v>
      </c>
      <c r="H6" s="28"/>
      <c r="I6" s="31">
        <v>0.54166666666666663</v>
      </c>
      <c r="J6" s="257"/>
      <c r="K6" s="258"/>
      <c r="L6" s="258"/>
      <c r="M6" s="258"/>
      <c r="N6" s="259"/>
      <c r="O6" s="32">
        <v>1</v>
      </c>
      <c r="P6" s="252" t="s">
        <v>126</v>
      </c>
      <c r="Q6" s="252"/>
      <c r="R6" s="252"/>
      <c r="S6">
        <v>2.6608879094672258</v>
      </c>
      <c r="T6" s="66">
        <f t="shared" si="0"/>
        <v>38.343394775422723</v>
      </c>
      <c r="U6" s="33"/>
      <c r="V6" s="256"/>
      <c r="W6" s="256"/>
      <c r="X6" s="256"/>
      <c r="Y6" s="256"/>
      <c r="Z6" s="256"/>
      <c r="AA6" s="256"/>
      <c r="AB6" s="256"/>
    </row>
    <row r="7" spans="1:28" ht="18" customHeight="1">
      <c r="A7" s="34" t="s">
        <v>127</v>
      </c>
      <c r="B7" s="255" t="s">
        <v>124</v>
      </c>
      <c r="C7" s="255"/>
      <c r="D7" s="255"/>
      <c r="E7" s="255"/>
      <c r="F7" s="255"/>
      <c r="G7" s="30">
        <v>13.1</v>
      </c>
      <c r="H7" s="28"/>
      <c r="I7" s="31">
        <v>0.5625</v>
      </c>
      <c r="J7" s="257"/>
      <c r="K7" s="258"/>
      <c r="L7" s="258"/>
      <c r="M7" s="258"/>
      <c r="N7" s="259"/>
      <c r="O7" s="32">
        <v>1</v>
      </c>
      <c r="P7" s="252" t="s">
        <v>126</v>
      </c>
      <c r="Q7" s="252"/>
      <c r="R7" s="252"/>
      <c r="S7">
        <v>2.6608879094672258</v>
      </c>
      <c r="T7" s="66">
        <f t="shared" si="0"/>
        <v>38.343394775422723</v>
      </c>
      <c r="U7" s="33"/>
      <c r="V7" s="256"/>
      <c r="W7" s="256"/>
      <c r="X7" s="256"/>
      <c r="Y7" s="256"/>
      <c r="Z7" s="256"/>
      <c r="AA7" s="256"/>
      <c r="AB7" s="256"/>
    </row>
    <row r="8" spans="1:28" ht="18" customHeight="1">
      <c r="A8" s="34" t="s">
        <v>127</v>
      </c>
      <c r="B8" s="255" t="s">
        <v>124</v>
      </c>
      <c r="C8" s="255"/>
      <c r="D8" s="255"/>
      <c r="E8" s="255"/>
      <c r="F8" s="255"/>
      <c r="G8" s="30">
        <v>13.1</v>
      </c>
      <c r="H8" s="28"/>
      <c r="I8" s="31">
        <v>0.58333333333333337</v>
      </c>
      <c r="J8" s="252"/>
      <c r="K8" s="252"/>
      <c r="L8" s="252"/>
      <c r="M8" s="252"/>
      <c r="N8" s="252"/>
      <c r="O8" s="32">
        <v>1</v>
      </c>
      <c r="P8" s="252" t="s">
        <v>126</v>
      </c>
      <c r="Q8" s="252"/>
      <c r="R8" s="252"/>
      <c r="S8">
        <v>2.6608879094672258</v>
      </c>
      <c r="T8" s="66">
        <f t="shared" si="0"/>
        <v>38.343394775422723</v>
      </c>
      <c r="U8" s="33"/>
      <c r="V8" s="256"/>
      <c r="W8" s="256"/>
      <c r="X8" s="256"/>
      <c r="Y8" s="256"/>
      <c r="Z8" s="256"/>
      <c r="AA8" s="256"/>
      <c r="AB8" s="256"/>
    </row>
    <row r="9" spans="1:28" ht="18" customHeight="1">
      <c r="A9" s="28" t="s">
        <v>128</v>
      </c>
      <c r="B9" s="255" t="s">
        <v>129</v>
      </c>
      <c r="C9" s="255"/>
      <c r="D9" s="255"/>
      <c r="E9" s="255"/>
      <c r="F9" s="255"/>
      <c r="G9" s="30">
        <v>16</v>
      </c>
      <c r="H9" s="28"/>
      <c r="I9" s="31">
        <v>0.32291666666666669</v>
      </c>
      <c r="J9" s="252"/>
      <c r="K9" s="252"/>
      <c r="L9" s="252"/>
      <c r="M9" s="252"/>
      <c r="N9" s="252"/>
      <c r="O9" s="32">
        <v>1</v>
      </c>
      <c r="P9" s="252" t="s">
        <v>130</v>
      </c>
      <c r="Q9" s="252"/>
      <c r="R9" s="252"/>
      <c r="S9">
        <v>2.6608879094672258</v>
      </c>
      <c r="T9" s="66">
        <f t="shared" si="0"/>
        <v>46.831627206623175</v>
      </c>
      <c r="U9" s="33"/>
      <c r="V9" s="256"/>
      <c r="W9" s="256"/>
      <c r="X9" s="256"/>
      <c r="Y9" s="256"/>
      <c r="Z9" s="256"/>
      <c r="AA9" s="256"/>
      <c r="AB9" s="256"/>
    </row>
    <row r="10" spans="1:28" ht="18" customHeight="1">
      <c r="A10" s="28" t="s">
        <v>128</v>
      </c>
      <c r="B10" s="255" t="s">
        <v>129</v>
      </c>
      <c r="C10" s="255"/>
      <c r="D10" s="255"/>
      <c r="E10" s="255"/>
      <c r="F10" s="255"/>
      <c r="G10" s="30">
        <v>16</v>
      </c>
      <c r="H10" s="28"/>
      <c r="I10" s="31">
        <v>0.33680555555555558</v>
      </c>
      <c r="J10" s="252"/>
      <c r="K10" s="252"/>
      <c r="L10" s="252"/>
      <c r="M10" s="252"/>
      <c r="N10" s="252"/>
      <c r="O10" s="32">
        <v>1</v>
      </c>
      <c r="P10" s="252" t="s">
        <v>131</v>
      </c>
      <c r="Q10" s="252"/>
      <c r="R10" s="252"/>
      <c r="S10">
        <v>2.6608879094672258</v>
      </c>
      <c r="T10" s="66">
        <f t="shared" si="0"/>
        <v>46.831627206623175</v>
      </c>
      <c r="U10" s="33"/>
      <c r="V10" s="256"/>
      <c r="W10" s="256"/>
      <c r="X10" s="256"/>
      <c r="Y10" s="256"/>
      <c r="Z10" s="256"/>
      <c r="AA10" s="256"/>
      <c r="AB10" s="256"/>
    </row>
    <row r="11" spans="1:28" ht="18" customHeight="1">
      <c r="A11" s="28" t="s">
        <v>128</v>
      </c>
      <c r="B11" s="255" t="s">
        <v>129</v>
      </c>
      <c r="C11" s="255"/>
      <c r="D11" s="255"/>
      <c r="E11" s="255"/>
      <c r="F11" s="255"/>
      <c r="G11" s="30">
        <v>16</v>
      </c>
      <c r="H11" s="28"/>
      <c r="I11" s="31">
        <v>0.53125</v>
      </c>
      <c r="J11" s="252"/>
      <c r="K11" s="252"/>
      <c r="L11" s="252"/>
      <c r="M11" s="252"/>
      <c r="N11" s="252"/>
      <c r="O11" s="32">
        <v>1</v>
      </c>
      <c r="P11" s="252" t="s">
        <v>131</v>
      </c>
      <c r="Q11" s="252"/>
      <c r="R11" s="252"/>
      <c r="S11">
        <v>2.6608879094672258</v>
      </c>
      <c r="T11" s="66">
        <f t="shared" si="0"/>
        <v>46.831627206623175</v>
      </c>
      <c r="U11" s="33"/>
      <c r="V11" s="256"/>
      <c r="W11" s="256"/>
      <c r="X11" s="256"/>
      <c r="Y11" s="256"/>
      <c r="Z11" s="256"/>
      <c r="AA11" s="256"/>
      <c r="AB11" s="256"/>
    </row>
    <row r="12" spans="1:28" ht="18" customHeight="1">
      <c r="A12" s="28" t="s">
        <v>128</v>
      </c>
      <c r="B12" s="255" t="s">
        <v>129</v>
      </c>
      <c r="C12" s="255"/>
      <c r="D12" s="255"/>
      <c r="E12" s="255"/>
      <c r="F12" s="255"/>
      <c r="G12" s="30">
        <v>16</v>
      </c>
      <c r="H12" s="28"/>
      <c r="I12" s="31">
        <v>0.54861111111111105</v>
      </c>
      <c r="J12" s="252"/>
      <c r="K12" s="252"/>
      <c r="L12" s="252"/>
      <c r="M12" s="252"/>
      <c r="N12" s="252"/>
      <c r="O12" s="32">
        <v>1</v>
      </c>
      <c r="P12" s="252" t="s">
        <v>131</v>
      </c>
      <c r="Q12" s="252"/>
      <c r="R12" s="252"/>
      <c r="S12">
        <v>2.6608879094672258</v>
      </c>
      <c r="T12" s="66">
        <f t="shared" si="0"/>
        <v>46.831627206623175</v>
      </c>
      <c r="U12" s="33"/>
      <c r="V12" s="256"/>
      <c r="W12" s="256"/>
      <c r="X12" s="256"/>
      <c r="Y12" s="256"/>
      <c r="Z12" s="256"/>
      <c r="AA12" s="256"/>
      <c r="AB12" s="256"/>
    </row>
    <row r="13" spans="1:28" ht="18" customHeight="1">
      <c r="A13" s="28" t="s">
        <v>132</v>
      </c>
      <c r="B13" s="255" t="s">
        <v>133</v>
      </c>
      <c r="C13" s="255"/>
      <c r="D13" s="255"/>
      <c r="E13" s="255"/>
      <c r="F13" s="255"/>
      <c r="G13" s="30">
        <v>16.3</v>
      </c>
      <c r="H13" s="28"/>
      <c r="I13" s="31">
        <v>0.53125</v>
      </c>
      <c r="J13" s="252"/>
      <c r="K13" s="252"/>
      <c r="L13" s="252"/>
      <c r="M13" s="252"/>
      <c r="N13" s="252"/>
      <c r="O13" s="32">
        <v>1</v>
      </c>
      <c r="P13" s="252" t="s">
        <v>61</v>
      </c>
      <c r="Q13" s="252"/>
      <c r="R13" s="252"/>
      <c r="S13">
        <v>2.6608879094672258</v>
      </c>
      <c r="T13" s="66">
        <f t="shared" si="0"/>
        <v>47.709720216747364</v>
      </c>
      <c r="U13" s="33"/>
      <c r="V13" s="256"/>
      <c r="W13" s="256"/>
      <c r="X13" s="256"/>
      <c r="Y13" s="256"/>
      <c r="Z13" s="256"/>
      <c r="AA13" s="256"/>
      <c r="AB13" s="256"/>
    </row>
    <row r="14" spans="1:28" ht="18" customHeight="1">
      <c r="A14" s="28" t="s">
        <v>132</v>
      </c>
      <c r="B14" s="255" t="s">
        <v>133</v>
      </c>
      <c r="C14" s="255"/>
      <c r="D14" s="255"/>
      <c r="E14" s="255"/>
      <c r="F14" s="255"/>
      <c r="G14" s="30">
        <v>16.3</v>
      </c>
      <c r="H14" s="28"/>
      <c r="I14" s="31">
        <v>0.54166666666666663</v>
      </c>
      <c r="J14" s="252"/>
      <c r="K14" s="252"/>
      <c r="L14" s="252"/>
      <c r="M14" s="252"/>
      <c r="N14" s="252"/>
      <c r="O14" s="32">
        <v>1</v>
      </c>
      <c r="P14" s="252" t="s">
        <v>61</v>
      </c>
      <c r="Q14" s="252"/>
      <c r="R14" s="252"/>
      <c r="S14">
        <v>2.6608879094672258</v>
      </c>
      <c r="T14" s="66">
        <f t="shared" si="0"/>
        <v>47.709720216747364</v>
      </c>
    </row>
    <row r="15" spans="1:28" ht="18" customHeight="1">
      <c r="A15" s="28" t="s">
        <v>132</v>
      </c>
      <c r="B15" s="255" t="s">
        <v>133</v>
      </c>
      <c r="C15" s="255"/>
      <c r="D15" s="255"/>
      <c r="E15" s="255"/>
      <c r="F15" s="255"/>
      <c r="G15" s="30">
        <v>16.3</v>
      </c>
      <c r="H15" s="28"/>
      <c r="I15" s="31">
        <v>0.55208333333333337</v>
      </c>
      <c r="J15" s="252"/>
      <c r="K15" s="252"/>
      <c r="L15" s="252"/>
      <c r="M15" s="252"/>
      <c r="N15" s="252"/>
      <c r="O15" s="32">
        <v>1</v>
      </c>
      <c r="P15" s="252" t="s">
        <v>61</v>
      </c>
      <c r="Q15" s="252"/>
      <c r="R15" s="252"/>
      <c r="S15">
        <v>2.6608879094672258</v>
      </c>
      <c r="T15" s="66">
        <f t="shared" si="0"/>
        <v>47.709720216747364</v>
      </c>
    </row>
    <row r="16" spans="1:28" ht="18" customHeight="1">
      <c r="A16" s="28" t="s">
        <v>132</v>
      </c>
      <c r="B16" s="255" t="s">
        <v>133</v>
      </c>
      <c r="C16" s="255"/>
      <c r="D16" s="255"/>
      <c r="E16" s="255"/>
      <c r="F16" s="255"/>
      <c r="G16" s="30">
        <v>16.3</v>
      </c>
      <c r="H16" s="10"/>
      <c r="I16" s="31">
        <v>0.5625</v>
      </c>
      <c r="J16" s="252"/>
      <c r="K16" s="252"/>
      <c r="L16" s="252"/>
      <c r="M16" s="252"/>
      <c r="N16" s="252"/>
      <c r="O16" s="32">
        <v>1</v>
      </c>
      <c r="P16" s="252" t="s">
        <v>61</v>
      </c>
      <c r="Q16" s="252"/>
      <c r="R16" s="252"/>
      <c r="S16">
        <v>2.6608879094672258</v>
      </c>
      <c r="T16" s="66">
        <f t="shared" si="0"/>
        <v>47.709720216747364</v>
      </c>
    </row>
    <row r="17" spans="1:20" ht="18" customHeight="1">
      <c r="A17" s="28" t="s">
        <v>132</v>
      </c>
      <c r="B17" s="255" t="s">
        <v>133</v>
      </c>
      <c r="C17" s="255"/>
      <c r="D17" s="255"/>
      <c r="E17" s="255"/>
      <c r="F17" s="255"/>
      <c r="G17" s="30">
        <v>16.3</v>
      </c>
      <c r="H17" s="10"/>
      <c r="I17" s="31">
        <v>0.57291666666666663</v>
      </c>
      <c r="J17" s="252"/>
      <c r="K17" s="252"/>
      <c r="L17" s="252"/>
      <c r="M17" s="252"/>
      <c r="N17" s="252"/>
      <c r="O17" s="32">
        <v>1</v>
      </c>
      <c r="P17" s="252" t="s">
        <v>61</v>
      </c>
      <c r="Q17" s="252"/>
      <c r="R17" s="252"/>
      <c r="S17">
        <v>2.6608879094672258</v>
      </c>
      <c r="T17" s="66">
        <f t="shared" si="0"/>
        <v>47.709720216747364</v>
      </c>
    </row>
    <row r="18" spans="1:20" ht="18" customHeight="1">
      <c r="A18" s="28" t="s">
        <v>132</v>
      </c>
      <c r="B18" s="255" t="s">
        <v>133</v>
      </c>
      <c r="C18" s="255"/>
      <c r="D18" s="255"/>
      <c r="E18" s="255"/>
      <c r="F18" s="255"/>
      <c r="G18" s="30">
        <v>16.3</v>
      </c>
      <c r="H18" s="10"/>
      <c r="I18" s="31">
        <v>0.58333333333333337</v>
      </c>
      <c r="J18" s="252"/>
      <c r="K18" s="252"/>
      <c r="L18" s="252"/>
      <c r="M18" s="252"/>
      <c r="N18" s="252"/>
      <c r="O18" s="32">
        <v>1</v>
      </c>
      <c r="P18" s="252" t="s">
        <v>61</v>
      </c>
      <c r="Q18" s="252"/>
      <c r="R18" s="252"/>
      <c r="S18">
        <v>2.6608879094672258</v>
      </c>
      <c r="T18" s="66">
        <f t="shared" si="0"/>
        <v>47.709720216747364</v>
      </c>
    </row>
    <row r="19" spans="1:20" ht="18" customHeight="1">
      <c r="A19" s="28">
        <v>51</v>
      </c>
      <c r="B19" s="255" t="s">
        <v>134</v>
      </c>
      <c r="C19" s="255"/>
      <c r="D19" s="255"/>
      <c r="E19" s="255"/>
      <c r="F19" s="255"/>
      <c r="G19" s="30">
        <v>23</v>
      </c>
      <c r="H19" s="10"/>
      <c r="I19" s="31">
        <v>0.30902777777777779</v>
      </c>
      <c r="J19" s="252"/>
      <c r="K19" s="252"/>
      <c r="L19" s="252"/>
      <c r="M19" s="252"/>
      <c r="N19" s="252"/>
      <c r="O19" s="32">
        <v>1</v>
      </c>
      <c r="P19" s="252" t="s">
        <v>125</v>
      </c>
      <c r="Q19" s="252"/>
      <c r="R19" s="252"/>
      <c r="S19">
        <v>2.6608879094672258</v>
      </c>
      <c r="T19" s="66">
        <f t="shared" si="0"/>
        <v>67.320464109520813</v>
      </c>
    </row>
    <row r="20" spans="1:20" ht="18" customHeight="1">
      <c r="A20" s="28">
        <v>51</v>
      </c>
      <c r="B20" s="255" t="s">
        <v>134</v>
      </c>
      <c r="C20" s="255"/>
      <c r="D20" s="255"/>
      <c r="E20" s="255"/>
      <c r="F20" s="255"/>
      <c r="G20" s="30">
        <v>23</v>
      </c>
      <c r="H20" s="10"/>
      <c r="I20" s="31">
        <v>0.55555555555555558</v>
      </c>
      <c r="J20" s="252"/>
      <c r="K20" s="252"/>
      <c r="L20" s="252"/>
      <c r="M20" s="252"/>
      <c r="N20" s="252"/>
      <c r="O20" s="32">
        <v>1</v>
      </c>
      <c r="P20" s="252" t="s">
        <v>125</v>
      </c>
      <c r="Q20" s="252"/>
      <c r="R20" s="252"/>
      <c r="S20">
        <v>2.6608879094672258</v>
      </c>
      <c r="T20" s="66">
        <f t="shared" si="0"/>
        <v>67.320464109520813</v>
      </c>
    </row>
    <row r="21" spans="1:20" ht="18" customHeight="1">
      <c r="A21" s="28">
        <v>52</v>
      </c>
      <c r="B21" s="255" t="s">
        <v>135</v>
      </c>
      <c r="C21" s="255"/>
      <c r="D21" s="255"/>
      <c r="E21" s="255"/>
      <c r="F21" s="255"/>
      <c r="G21" s="30">
        <v>40.5</v>
      </c>
      <c r="H21" s="10"/>
      <c r="I21" s="31">
        <v>0.27430555555555552</v>
      </c>
      <c r="J21" s="252"/>
      <c r="K21" s="252"/>
      <c r="L21" s="252"/>
      <c r="M21" s="252"/>
      <c r="N21" s="252"/>
      <c r="O21" s="32">
        <v>1</v>
      </c>
      <c r="P21" s="252" t="s">
        <v>125</v>
      </c>
      <c r="Q21" s="252"/>
      <c r="R21" s="252"/>
      <c r="S21">
        <v>2.6608879094672258</v>
      </c>
      <c r="T21" s="66">
        <f t="shared" si="0"/>
        <v>118.54255636676491</v>
      </c>
    </row>
    <row r="22" spans="1:20" ht="18" customHeight="1">
      <c r="A22" s="28">
        <v>52</v>
      </c>
      <c r="B22" s="255" t="s">
        <v>135</v>
      </c>
      <c r="C22" s="255"/>
      <c r="D22" s="255"/>
      <c r="E22" s="255"/>
      <c r="F22" s="255"/>
      <c r="G22" s="30">
        <v>40.5</v>
      </c>
      <c r="H22" s="10"/>
      <c r="I22" s="31">
        <v>0.50694444444444442</v>
      </c>
      <c r="J22" s="252"/>
      <c r="K22" s="252"/>
      <c r="L22" s="252"/>
      <c r="M22" s="252"/>
      <c r="N22" s="252"/>
      <c r="O22" s="32">
        <v>1</v>
      </c>
      <c r="P22" s="252" t="s">
        <v>125</v>
      </c>
      <c r="Q22" s="252"/>
      <c r="R22" s="252"/>
      <c r="S22">
        <v>2.6608879094672258</v>
      </c>
      <c r="T22" s="66">
        <f t="shared" si="0"/>
        <v>118.54255636676491</v>
      </c>
    </row>
    <row r="23" spans="1:20" ht="18" customHeight="1">
      <c r="A23" s="28">
        <v>52</v>
      </c>
      <c r="B23" s="255" t="s">
        <v>135</v>
      </c>
      <c r="C23" s="255"/>
      <c r="D23" s="255"/>
      <c r="E23" s="255"/>
      <c r="F23" s="255"/>
      <c r="G23" s="30">
        <v>40.5</v>
      </c>
      <c r="H23" s="10"/>
      <c r="I23" s="31">
        <v>0.59027777777777779</v>
      </c>
      <c r="J23" s="252"/>
      <c r="K23" s="252"/>
      <c r="L23" s="252"/>
      <c r="M23" s="252"/>
      <c r="N23" s="252"/>
      <c r="O23" s="32">
        <v>1</v>
      </c>
      <c r="P23" s="252" t="s">
        <v>125</v>
      </c>
      <c r="Q23" s="252"/>
      <c r="R23" s="252"/>
      <c r="S23">
        <v>2.6608879094672258</v>
      </c>
      <c r="T23" s="66">
        <f t="shared" si="0"/>
        <v>118.54255636676491</v>
      </c>
    </row>
    <row r="24" spans="1:20" ht="18" customHeight="1">
      <c r="A24" s="28">
        <v>53</v>
      </c>
      <c r="B24" s="255" t="s">
        <v>136</v>
      </c>
      <c r="C24" s="255"/>
      <c r="D24" s="255"/>
      <c r="E24" s="255"/>
      <c r="F24" s="255"/>
      <c r="G24" s="30">
        <v>22</v>
      </c>
      <c r="H24" s="10"/>
      <c r="I24" s="31">
        <v>0.27430555555555552</v>
      </c>
      <c r="J24" s="252"/>
      <c r="K24" s="252"/>
      <c r="L24" s="252"/>
      <c r="M24" s="252"/>
      <c r="N24" s="252"/>
      <c r="O24" s="32">
        <v>1</v>
      </c>
      <c r="P24" s="252" t="s">
        <v>125</v>
      </c>
      <c r="Q24" s="252"/>
      <c r="R24" s="252"/>
      <c r="S24">
        <v>2.6608879094672258</v>
      </c>
      <c r="T24" s="66">
        <f t="shared" si="0"/>
        <v>64.393487409106868</v>
      </c>
    </row>
    <row r="25" spans="1:20" ht="18" customHeight="1">
      <c r="A25" s="28">
        <v>53</v>
      </c>
      <c r="B25" s="255" t="s">
        <v>136</v>
      </c>
      <c r="C25" s="255"/>
      <c r="D25" s="255"/>
      <c r="E25" s="255"/>
      <c r="F25" s="255"/>
      <c r="G25" s="30">
        <v>22</v>
      </c>
      <c r="H25" s="10"/>
      <c r="I25" s="31">
        <v>0.56944444444444442</v>
      </c>
      <c r="J25" s="252"/>
      <c r="K25" s="252"/>
      <c r="L25" s="252"/>
      <c r="M25" s="252"/>
      <c r="N25" s="252"/>
      <c r="O25" s="32">
        <v>1</v>
      </c>
      <c r="P25" s="252" t="s">
        <v>125</v>
      </c>
      <c r="Q25" s="252"/>
      <c r="R25" s="252"/>
      <c r="S25">
        <v>2.6608879094672258</v>
      </c>
      <c r="T25" s="66">
        <f t="shared" si="0"/>
        <v>64.393487409106868</v>
      </c>
    </row>
    <row r="26" spans="1:20" ht="18" customHeight="1" thickBot="1">
      <c r="A26" s="260" t="s">
        <v>137</v>
      </c>
      <c r="B26" s="260"/>
      <c r="C26" s="260"/>
      <c r="D26" s="260"/>
      <c r="E26" s="260"/>
      <c r="F26" s="260"/>
      <c r="G26" s="260"/>
      <c r="H26" s="260"/>
      <c r="I26" s="260"/>
      <c r="J26" s="260"/>
      <c r="K26" s="260"/>
      <c r="L26" s="260"/>
      <c r="M26" s="260"/>
      <c r="N26" s="260"/>
      <c r="O26" s="260"/>
      <c r="P26" s="260"/>
      <c r="Q26" s="260"/>
      <c r="R26" s="260"/>
    </row>
    <row r="27" spans="1:20" ht="18" customHeight="1" thickBot="1">
      <c r="A27" s="35" t="s">
        <v>138</v>
      </c>
      <c r="B27" s="255" t="s">
        <v>139</v>
      </c>
      <c r="C27" s="255"/>
      <c r="D27" s="255"/>
      <c r="E27" s="255"/>
      <c r="F27" s="255"/>
      <c r="G27" s="36">
        <v>9.6</v>
      </c>
      <c r="H27" s="10"/>
      <c r="I27" s="37"/>
      <c r="J27" s="252" t="s">
        <v>140</v>
      </c>
      <c r="K27" s="252"/>
      <c r="L27" s="252"/>
      <c r="M27" s="252"/>
      <c r="N27" s="252"/>
      <c r="O27" s="32">
        <v>4</v>
      </c>
      <c r="P27" s="252" t="s">
        <v>4</v>
      </c>
      <c r="Q27" s="252"/>
      <c r="R27" s="252"/>
      <c r="S27">
        <v>2.6608879094672258</v>
      </c>
      <c r="T27" s="66">
        <f>G27*S27*1.1*4</f>
        <v>112.39590529589562</v>
      </c>
    </row>
    <row r="28" spans="1:20" ht="18" customHeight="1" thickBot="1">
      <c r="A28" s="35" t="s">
        <v>141</v>
      </c>
      <c r="B28" s="255" t="s">
        <v>136</v>
      </c>
      <c r="C28" s="255"/>
      <c r="D28" s="255"/>
      <c r="E28" s="255"/>
      <c r="F28" s="255"/>
      <c r="G28" s="36">
        <v>19.5</v>
      </c>
      <c r="H28" s="10"/>
      <c r="I28" s="37"/>
      <c r="J28" s="252" t="s">
        <v>142</v>
      </c>
      <c r="K28" s="252"/>
      <c r="L28" s="252"/>
      <c r="M28" s="252"/>
      <c r="N28" s="252"/>
      <c r="O28" s="32">
        <v>1</v>
      </c>
      <c r="P28" s="252" t="s">
        <v>125</v>
      </c>
      <c r="Q28" s="252"/>
      <c r="R28" s="252"/>
      <c r="S28">
        <v>2.6608879094672258</v>
      </c>
      <c r="T28" s="66">
        <f t="shared" si="0"/>
        <v>57.076045658071997</v>
      </c>
    </row>
    <row r="29" spans="1:20" ht="18" customHeight="1" thickBot="1">
      <c r="A29" s="35" t="s">
        <v>143</v>
      </c>
      <c r="B29" s="255" t="s">
        <v>136</v>
      </c>
      <c r="C29" s="255"/>
      <c r="D29" s="255"/>
      <c r="E29" s="255"/>
      <c r="F29" s="255"/>
      <c r="G29" s="36">
        <v>6</v>
      </c>
      <c r="H29" s="10"/>
      <c r="I29" s="37"/>
      <c r="J29" s="252" t="s">
        <v>144</v>
      </c>
      <c r="K29" s="252"/>
      <c r="L29" s="252"/>
      <c r="M29" s="252"/>
      <c r="N29" s="252"/>
      <c r="O29" s="32">
        <v>1</v>
      </c>
      <c r="P29" s="252" t="s">
        <v>125</v>
      </c>
      <c r="Q29" s="252"/>
      <c r="R29" s="252"/>
      <c r="S29">
        <v>2.6608879094672258</v>
      </c>
      <c r="T29" s="66">
        <f t="shared" si="0"/>
        <v>17.56186020248369</v>
      </c>
    </row>
    <row r="30" spans="1:20" ht="18" customHeight="1" thickBot="1">
      <c r="A30" s="35" t="s">
        <v>145</v>
      </c>
      <c r="B30" s="255" t="s">
        <v>136</v>
      </c>
      <c r="C30" s="255"/>
      <c r="D30" s="255"/>
      <c r="E30" s="255"/>
      <c r="F30" s="255"/>
      <c r="G30" s="36">
        <v>40.5</v>
      </c>
      <c r="H30" s="10"/>
      <c r="I30" s="37"/>
      <c r="J30" s="252" t="s">
        <v>142</v>
      </c>
      <c r="K30" s="252"/>
      <c r="L30" s="252"/>
      <c r="M30" s="252"/>
      <c r="N30" s="252"/>
      <c r="O30" s="32">
        <v>1</v>
      </c>
      <c r="P30" s="252" t="s">
        <v>125</v>
      </c>
      <c r="Q30" s="252"/>
      <c r="R30" s="252"/>
      <c r="S30">
        <v>2.6608879094672258</v>
      </c>
      <c r="T30" s="66">
        <f t="shared" si="0"/>
        <v>118.54255636676491</v>
      </c>
    </row>
    <row r="31" spans="1:20" ht="18" customHeight="1" thickBot="1">
      <c r="A31" s="35" t="s">
        <v>146</v>
      </c>
      <c r="B31" s="255" t="s">
        <v>136</v>
      </c>
      <c r="C31" s="255"/>
      <c r="D31" s="255"/>
      <c r="E31" s="255"/>
      <c r="F31" s="255"/>
      <c r="G31" s="38">
        <v>4.5</v>
      </c>
      <c r="H31" s="10"/>
      <c r="I31" s="37"/>
      <c r="J31" s="252" t="s">
        <v>144</v>
      </c>
      <c r="K31" s="252"/>
      <c r="L31" s="252"/>
      <c r="M31" s="252"/>
      <c r="N31" s="252"/>
      <c r="O31" s="32">
        <v>1</v>
      </c>
      <c r="P31" s="252" t="s">
        <v>125</v>
      </c>
      <c r="Q31" s="252"/>
      <c r="R31" s="252"/>
      <c r="S31">
        <v>2.6608879094672258</v>
      </c>
      <c r="T31" s="66">
        <f t="shared" si="0"/>
        <v>13.17139515186277</v>
      </c>
    </row>
    <row r="32" spans="1:20" ht="18" customHeight="1">
      <c r="A32" s="39"/>
      <c r="B32" s="40"/>
      <c r="C32" s="40"/>
      <c r="D32" s="40"/>
      <c r="E32" s="40"/>
      <c r="F32" s="40"/>
      <c r="G32" s="41"/>
      <c r="I32" s="42"/>
      <c r="J32" s="39"/>
      <c r="K32" s="39"/>
      <c r="L32" s="39"/>
      <c r="M32" s="39"/>
      <c r="N32" s="39"/>
      <c r="O32" s="43"/>
      <c r="P32" s="39"/>
      <c r="Q32" s="39"/>
      <c r="R32" s="39"/>
    </row>
    <row r="33" spans="1:21" ht="18" customHeight="1">
      <c r="A33" s="39"/>
      <c r="B33" s="40"/>
      <c r="C33" s="40"/>
      <c r="D33" s="40"/>
      <c r="E33" s="40"/>
      <c r="F33" s="40"/>
      <c r="G33" s="41"/>
      <c r="I33" s="42"/>
      <c r="J33" s="39"/>
      <c r="K33" s="39"/>
      <c r="L33" s="39"/>
      <c r="M33" s="39"/>
      <c r="N33" s="39"/>
      <c r="O33" s="43"/>
      <c r="P33" s="39"/>
      <c r="Q33" s="39"/>
      <c r="R33" s="39"/>
      <c r="T33" s="67">
        <f>SUM(T2:T31)</f>
        <v>1680.6700213776892</v>
      </c>
      <c r="U33" s="68" t="s">
        <v>173</v>
      </c>
    </row>
    <row r="34" spans="1:21" ht="18" customHeight="1">
      <c r="A34" s="39"/>
      <c r="B34" s="40"/>
      <c r="C34" s="40"/>
      <c r="D34" s="40"/>
      <c r="E34" s="40"/>
      <c r="F34" s="40"/>
      <c r="G34" s="41"/>
      <c r="I34" s="42"/>
      <c r="J34" s="39"/>
      <c r="K34" s="39"/>
      <c r="L34" s="39"/>
      <c r="M34" s="39"/>
      <c r="N34" s="39"/>
      <c r="O34" s="43"/>
      <c r="P34" s="39"/>
      <c r="Q34" s="39"/>
      <c r="R34" s="39"/>
    </row>
    <row r="35" spans="1:21" ht="18" customHeight="1">
      <c r="I35" s="42"/>
      <c r="O35" s="44"/>
    </row>
    <row r="36" spans="1:21" ht="18" customHeight="1">
      <c r="A36" s="40"/>
      <c r="G36" s="45"/>
      <c r="O36" s="44"/>
    </row>
    <row r="37" spans="1:21" ht="18" customHeight="1">
      <c r="A37" s="261" t="s">
        <v>147</v>
      </c>
      <c r="B37" s="262"/>
      <c r="C37" s="262"/>
      <c r="D37" s="263"/>
      <c r="E37" s="46" t="s">
        <v>148</v>
      </c>
      <c r="I37" s="42"/>
    </row>
    <row r="38" spans="1:21" ht="23.25">
      <c r="A38" s="264" t="s">
        <v>149</v>
      </c>
      <c r="B38" s="265"/>
      <c r="C38" s="265"/>
      <c r="D38" s="266"/>
      <c r="E38" s="46" t="s">
        <v>148</v>
      </c>
    </row>
    <row r="39" spans="1:21" ht="23.25">
      <c r="A39" s="264" t="s">
        <v>150</v>
      </c>
      <c r="B39" s="265"/>
      <c r="C39" s="265"/>
      <c r="D39" s="266"/>
      <c r="E39" s="46" t="s">
        <v>148</v>
      </c>
    </row>
    <row r="40" spans="1:21" ht="23.25">
      <c r="A40" s="261" t="s">
        <v>151</v>
      </c>
      <c r="B40" s="262"/>
      <c r="C40" s="262"/>
      <c r="D40" s="263"/>
      <c r="E40" s="46" t="s">
        <v>148</v>
      </c>
    </row>
    <row r="42" spans="1:21" ht="18.75">
      <c r="A42" s="256" t="s">
        <v>152</v>
      </c>
      <c r="B42" s="256"/>
      <c r="C42" s="256"/>
    </row>
    <row r="43" spans="1:21" ht="18.75">
      <c r="A43" s="33" t="s">
        <v>4</v>
      </c>
      <c r="B43" s="256" t="s">
        <v>153</v>
      </c>
      <c r="C43" s="256"/>
      <c r="D43" s="256"/>
      <c r="E43" s="256"/>
      <c r="F43" s="256"/>
      <c r="G43" s="256"/>
      <c r="H43" s="256"/>
    </row>
    <row r="44" spans="1:21" ht="18.75">
      <c r="A44" s="33" t="s">
        <v>57</v>
      </c>
      <c r="B44" s="256" t="s">
        <v>154</v>
      </c>
      <c r="C44" s="256"/>
      <c r="D44" s="256"/>
      <c r="E44" s="256"/>
      <c r="F44" s="256"/>
      <c r="G44" s="256"/>
      <c r="H44" s="256"/>
    </row>
    <row r="45" spans="1:21" ht="18.75">
      <c r="A45" s="33" t="s">
        <v>58</v>
      </c>
      <c r="B45" s="256" t="s">
        <v>155</v>
      </c>
      <c r="C45" s="256"/>
      <c r="D45" s="256"/>
      <c r="E45" s="256"/>
      <c r="F45" s="256"/>
      <c r="G45" s="256"/>
      <c r="H45" s="256"/>
    </row>
    <row r="46" spans="1:21" ht="18.75">
      <c r="A46" s="33" t="s">
        <v>59</v>
      </c>
      <c r="B46" s="256" t="s">
        <v>156</v>
      </c>
      <c r="C46" s="256"/>
      <c r="D46" s="256"/>
      <c r="E46" s="256"/>
      <c r="F46" s="256"/>
      <c r="G46" s="256"/>
      <c r="H46" s="256"/>
    </row>
    <row r="47" spans="1:21" ht="18.75">
      <c r="A47" s="33" t="s">
        <v>60</v>
      </c>
      <c r="B47" s="256" t="s">
        <v>157</v>
      </c>
      <c r="C47" s="256"/>
      <c r="D47" s="256"/>
      <c r="E47" s="256"/>
      <c r="F47" s="256"/>
      <c r="G47" s="256"/>
      <c r="H47" s="256"/>
    </row>
    <row r="48" spans="1:21" ht="18.75">
      <c r="A48" s="33" t="s">
        <v>61</v>
      </c>
      <c r="B48" s="256" t="s">
        <v>158</v>
      </c>
      <c r="C48" s="256"/>
      <c r="D48" s="256"/>
      <c r="E48" s="256"/>
      <c r="F48" s="256"/>
      <c r="G48" s="256"/>
      <c r="H48" s="256"/>
    </row>
    <row r="49" spans="1:8" ht="18.75">
      <c r="A49" s="33" t="s">
        <v>62</v>
      </c>
      <c r="B49" s="256" t="s">
        <v>159</v>
      </c>
      <c r="C49" s="256"/>
      <c r="D49" s="256"/>
      <c r="E49" s="256"/>
      <c r="F49" s="256"/>
      <c r="G49" s="256"/>
      <c r="H49" s="256"/>
    </row>
    <row r="50" spans="1:8" ht="18.75">
      <c r="A50" s="33" t="s">
        <v>63</v>
      </c>
      <c r="B50" s="256" t="s">
        <v>160</v>
      </c>
      <c r="C50" s="256"/>
      <c r="D50" s="256"/>
      <c r="E50" s="256"/>
      <c r="F50" s="256"/>
      <c r="G50" s="256"/>
      <c r="H50" s="256"/>
    </row>
    <row r="51" spans="1:8" ht="18.75">
      <c r="A51" s="33" t="s">
        <v>64</v>
      </c>
      <c r="B51" s="256" t="s">
        <v>161</v>
      </c>
      <c r="C51" s="256"/>
      <c r="D51" s="256"/>
      <c r="E51" s="256"/>
      <c r="F51" s="256"/>
      <c r="G51" s="256"/>
      <c r="H51" s="256"/>
    </row>
    <row r="52" spans="1:8" ht="18.75">
      <c r="A52" s="33" t="s">
        <v>162</v>
      </c>
      <c r="B52" s="256" t="s">
        <v>163</v>
      </c>
      <c r="C52" s="256"/>
      <c r="D52" s="256"/>
      <c r="E52" s="256"/>
      <c r="F52" s="256"/>
      <c r="G52" s="256"/>
      <c r="H52" s="256"/>
    </row>
    <row r="53" spans="1:8" ht="18.75">
      <c r="A53" s="33" t="s">
        <v>66</v>
      </c>
      <c r="B53" s="256" t="s">
        <v>164</v>
      </c>
      <c r="C53" s="256"/>
      <c r="D53" s="256"/>
      <c r="E53" s="256"/>
      <c r="F53" s="256"/>
      <c r="G53" s="256"/>
      <c r="H53" s="256"/>
    </row>
    <row r="54" spans="1:8" ht="18.75">
      <c r="A54" s="33" t="s">
        <v>67</v>
      </c>
      <c r="B54" s="256" t="s">
        <v>165</v>
      </c>
      <c r="C54" s="256"/>
      <c r="D54" s="256"/>
      <c r="E54" s="256"/>
      <c r="F54" s="256"/>
      <c r="G54" s="256"/>
      <c r="H54" s="256"/>
    </row>
  </sheetData>
  <mergeCells count="120">
    <mergeCell ref="B50:H50"/>
    <mergeCell ref="B51:H51"/>
    <mergeCell ref="B52:H52"/>
    <mergeCell ref="B53:H53"/>
    <mergeCell ref="B54:H54"/>
    <mergeCell ref="B44:H44"/>
    <mergeCell ref="B45:H45"/>
    <mergeCell ref="B46:H46"/>
    <mergeCell ref="B47:H47"/>
    <mergeCell ref="B48:H48"/>
    <mergeCell ref="B49:H49"/>
    <mergeCell ref="A37:D37"/>
    <mergeCell ref="A38:D38"/>
    <mergeCell ref="A39:D39"/>
    <mergeCell ref="A40:D40"/>
    <mergeCell ref="A42:C42"/>
    <mergeCell ref="B43:H43"/>
    <mergeCell ref="B30:F30"/>
    <mergeCell ref="J30:N30"/>
    <mergeCell ref="P30:R30"/>
    <mergeCell ref="B31:F31"/>
    <mergeCell ref="J31:N31"/>
    <mergeCell ref="P31:R31"/>
    <mergeCell ref="B28:F28"/>
    <mergeCell ref="J28:N28"/>
    <mergeCell ref="P28:R28"/>
    <mergeCell ref="B29:F29"/>
    <mergeCell ref="J29:N29"/>
    <mergeCell ref="P29:R29"/>
    <mergeCell ref="B25:F25"/>
    <mergeCell ref="J25:N25"/>
    <mergeCell ref="P25:R25"/>
    <mergeCell ref="A26:R26"/>
    <mergeCell ref="B27:F27"/>
    <mergeCell ref="J27:N27"/>
    <mergeCell ref="P27:R27"/>
    <mergeCell ref="B23:F23"/>
    <mergeCell ref="J23:N23"/>
    <mergeCell ref="P23:R23"/>
    <mergeCell ref="B24:F24"/>
    <mergeCell ref="J24:N24"/>
    <mergeCell ref="P24:R24"/>
    <mergeCell ref="B21:F21"/>
    <mergeCell ref="J21:N21"/>
    <mergeCell ref="P21:R21"/>
    <mergeCell ref="B22:F22"/>
    <mergeCell ref="J22:N22"/>
    <mergeCell ref="P22:R22"/>
    <mergeCell ref="B19:F19"/>
    <mergeCell ref="J19:N19"/>
    <mergeCell ref="P19:R19"/>
    <mergeCell ref="B20:F20"/>
    <mergeCell ref="J20:N20"/>
    <mergeCell ref="P20:R20"/>
    <mergeCell ref="B17:F17"/>
    <mergeCell ref="J17:N17"/>
    <mergeCell ref="P17:R17"/>
    <mergeCell ref="B18:F18"/>
    <mergeCell ref="J18:N18"/>
    <mergeCell ref="P18:R18"/>
    <mergeCell ref="B15:F15"/>
    <mergeCell ref="J15:N15"/>
    <mergeCell ref="P15:R15"/>
    <mergeCell ref="B16:F16"/>
    <mergeCell ref="J16:N16"/>
    <mergeCell ref="P16:R16"/>
    <mergeCell ref="B13:F13"/>
    <mergeCell ref="J13:N13"/>
    <mergeCell ref="P13:R13"/>
    <mergeCell ref="V13:AB13"/>
    <mergeCell ref="B14:F14"/>
    <mergeCell ref="J14:N14"/>
    <mergeCell ref="P14:R14"/>
    <mergeCell ref="B11:F11"/>
    <mergeCell ref="J11:N11"/>
    <mergeCell ref="P11:R11"/>
    <mergeCell ref="V11:AB11"/>
    <mergeCell ref="B12:F12"/>
    <mergeCell ref="J12:N12"/>
    <mergeCell ref="P12:R12"/>
    <mergeCell ref="V12:AB12"/>
    <mergeCell ref="B9:F9"/>
    <mergeCell ref="J9:N9"/>
    <mergeCell ref="P9:R9"/>
    <mergeCell ref="V9:AB9"/>
    <mergeCell ref="B10:F10"/>
    <mergeCell ref="J10:N10"/>
    <mergeCell ref="P10:R10"/>
    <mergeCell ref="V10:AB10"/>
    <mergeCell ref="B7:F7"/>
    <mergeCell ref="J7:N7"/>
    <mergeCell ref="P7:R7"/>
    <mergeCell ref="V7:AB7"/>
    <mergeCell ref="B8:F8"/>
    <mergeCell ref="J8:N8"/>
    <mergeCell ref="P8:R8"/>
    <mergeCell ref="V8:AB8"/>
    <mergeCell ref="V5:AB5"/>
    <mergeCell ref="B6:F6"/>
    <mergeCell ref="J6:N6"/>
    <mergeCell ref="P6:R6"/>
    <mergeCell ref="V6:AB6"/>
    <mergeCell ref="V2:AB2"/>
    <mergeCell ref="B3:F3"/>
    <mergeCell ref="J3:N3"/>
    <mergeCell ref="P3:R3"/>
    <mergeCell ref="V3:AB3"/>
    <mergeCell ref="B4:F4"/>
    <mergeCell ref="J4:N4"/>
    <mergeCell ref="P4:R4"/>
    <mergeCell ref="V4:AB4"/>
    <mergeCell ref="B1:F1"/>
    <mergeCell ref="J1:N1"/>
    <mergeCell ref="P1:R1"/>
    <mergeCell ref="B2:F2"/>
    <mergeCell ref="J2:N2"/>
    <mergeCell ref="P2:R2"/>
    <mergeCell ref="B5:F5"/>
    <mergeCell ref="J5:N5"/>
    <mergeCell ref="P5:R5"/>
  </mergeCells>
  <pageMargins left="0.16" right="0.17" top="0.17" bottom="0.17" header="0.19" footer="0.17"/>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R50"/>
  <sheetViews>
    <sheetView topLeftCell="A11" workbookViewId="0">
      <selection activeCell="H32" sqref="H32"/>
    </sheetView>
  </sheetViews>
  <sheetFormatPr defaultRowHeight="15"/>
  <cols>
    <col min="1" max="1" width="5.28515625" customWidth="1"/>
    <col min="2" max="2" width="43.28515625" customWidth="1"/>
    <col min="3" max="3" width="7.7109375" style="1" customWidth="1"/>
    <col min="4" max="4" width="7.42578125" style="1" customWidth="1"/>
    <col min="5" max="5" width="11.28515625" customWidth="1"/>
    <col min="6" max="6" width="11.5703125" customWidth="1"/>
    <col min="7" max="7" width="10.7109375" bestFit="1" customWidth="1"/>
    <col min="8" max="13" width="8.7109375" customWidth="1"/>
    <col min="17" max="17" width="9.5703125" style="66" bestFit="1" customWidth="1"/>
    <col min="18" max="18" width="19.85546875" bestFit="1" customWidth="1"/>
  </cols>
  <sheetData>
    <row r="2" spans="1:17" ht="30">
      <c r="A2" s="6" t="s">
        <v>2</v>
      </c>
      <c r="B2" s="6" t="s">
        <v>1</v>
      </c>
      <c r="C2" s="6" t="s">
        <v>3</v>
      </c>
      <c r="D2" s="7" t="s">
        <v>7</v>
      </c>
      <c r="E2" s="6" t="s">
        <v>0</v>
      </c>
      <c r="F2" s="6" t="s">
        <v>11</v>
      </c>
      <c r="G2" s="6" t="s">
        <v>12</v>
      </c>
      <c r="H2" s="6" t="s">
        <v>4</v>
      </c>
      <c r="I2" s="6" t="s">
        <v>14</v>
      </c>
      <c r="J2" s="6" t="s">
        <v>4</v>
      </c>
      <c r="K2" s="6" t="s">
        <v>14</v>
      </c>
      <c r="L2" s="6" t="s">
        <v>4</v>
      </c>
      <c r="M2" s="267" t="s">
        <v>33</v>
      </c>
      <c r="N2" s="268"/>
      <c r="O2" s="269"/>
    </row>
    <row r="3" spans="1:17" ht="21.6" customHeight="1">
      <c r="A3" s="6">
        <v>96</v>
      </c>
      <c r="B3" s="2" t="s">
        <v>81</v>
      </c>
      <c r="C3" s="2" t="s">
        <v>5</v>
      </c>
      <c r="D3" s="2">
        <v>2</v>
      </c>
      <c r="E3" s="3">
        <v>44203</v>
      </c>
      <c r="F3" s="4">
        <v>34.799999999999997</v>
      </c>
      <c r="G3" s="4">
        <f>D3*F3</f>
        <v>69.599999999999994</v>
      </c>
      <c r="H3" s="5">
        <v>0.2638888888888889</v>
      </c>
      <c r="I3" s="5">
        <v>0.59375</v>
      </c>
      <c r="J3" s="2"/>
      <c r="K3" s="2"/>
      <c r="L3" s="2"/>
      <c r="M3" s="267" t="s">
        <v>77</v>
      </c>
      <c r="N3" s="268"/>
      <c r="O3" s="269"/>
      <c r="P3">
        <v>1.9385996456043859</v>
      </c>
      <c r="Q3" s="66">
        <f>G3*P3*1.1</f>
        <v>148.41918886747177</v>
      </c>
    </row>
    <row r="4" spans="1:17" ht="21.6" customHeight="1">
      <c r="A4" s="6">
        <v>96</v>
      </c>
      <c r="B4" s="2" t="s">
        <v>10</v>
      </c>
      <c r="C4" s="2" t="s">
        <v>5</v>
      </c>
      <c r="D4" s="2">
        <v>2</v>
      </c>
      <c r="E4" s="3">
        <v>44203</v>
      </c>
      <c r="F4" s="4">
        <v>29.7</v>
      </c>
      <c r="G4" s="4">
        <v>59.4</v>
      </c>
      <c r="H4" s="5">
        <v>0.27777777777777779</v>
      </c>
      <c r="I4" s="5">
        <v>0.59375</v>
      </c>
      <c r="J4" s="2"/>
      <c r="K4" s="2"/>
      <c r="L4" s="2"/>
      <c r="M4" s="267" t="s">
        <v>77</v>
      </c>
      <c r="N4" s="268"/>
      <c r="O4" s="269"/>
      <c r="P4">
        <v>1.9385996456043859</v>
      </c>
      <c r="Q4" s="66">
        <f t="shared" ref="Q4:Q20" si="0">G4*P4*1.1</f>
        <v>126.66810084379058</v>
      </c>
    </row>
    <row r="5" spans="1:17" ht="21.6" customHeight="1">
      <c r="A5" s="6">
        <v>96</v>
      </c>
      <c r="B5" s="2" t="s">
        <v>10</v>
      </c>
      <c r="C5" s="2" t="s">
        <v>5</v>
      </c>
      <c r="D5" s="2">
        <v>2</v>
      </c>
      <c r="E5" s="2" t="s">
        <v>6</v>
      </c>
      <c r="F5" s="4">
        <v>29.7</v>
      </c>
      <c r="G5" s="4">
        <f t="shared" ref="G5:G20" si="1">D5*F5</f>
        <v>59.4</v>
      </c>
      <c r="H5" s="5">
        <v>0.27777777777777779</v>
      </c>
      <c r="I5" s="5">
        <v>0.59375</v>
      </c>
      <c r="J5" s="2"/>
      <c r="K5" s="2"/>
      <c r="L5" s="2"/>
      <c r="M5" s="267" t="s">
        <v>77</v>
      </c>
      <c r="N5" s="268"/>
      <c r="O5" s="269"/>
      <c r="P5">
        <v>1.9385996456043859</v>
      </c>
      <c r="Q5" s="66">
        <f t="shared" si="0"/>
        <v>126.66810084379058</v>
      </c>
    </row>
    <row r="6" spans="1:17" ht="21.6" customHeight="1">
      <c r="A6" s="6">
        <v>96</v>
      </c>
      <c r="B6" s="2" t="s">
        <v>19</v>
      </c>
      <c r="C6" s="2" t="s">
        <v>4</v>
      </c>
      <c r="D6" s="2">
        <v>2</v>
      </c>
      <c r="E6" s="3">
        <v>44203</v>
      </c>
      <c r="F6" s="4">
        <v>16.2</v>
      </c>
      <c r="G6" s="4">
        <v>32.4</v>
      </c>
      <c r="H6" s="5">
        <v>0.2986111111111111</v>
      </c>
      <c r="I6" s="5"/>
      <c r="J6" s="5">
        <v>0.30555555555555552</v>
      </c>
      <c r="K6" s="5"/>
      <c r="L6" s="2"/>
      <c r="M6" s="267" t="s">
        <v>77</v>
      </c>
      <c r="N6" s="268"/>
      <c r="O6" s="269"/>
      <c r="P6">
        <v>1.9385996456043859</v>
      </c>
      <c r="Q6" s="66">
        <f t="shared" si="0"/>
        <v>69.091691369340325</v>
      </c>
    </row>
    <row r="7" spans="1:17" ht="21.6" customHeight="1">
      <c r="A7" s="6">
        <v>96</v>
      </c>
      <c r="B7" s="2" t="s">
        <v>18</v>
      </c>
      <c r="C7" s="2" t="s">
        <v>14</v>
      </c>
      <c r="D7" s="2">
        <v>2</v>
      </c>
      <c r="E7" s="3">
        <v>44203</v>
      </c>
      <c r="F7" s="4">
        <v>16.2</v>
      </c>
      <c r="G7" s="4">
        <f t="shared" si="1"/>
        <v>32.4</v>
      </c>
      <c r="H7" s="5"/>
      <c r="I7" s="5">
        <v>0.55208333333333337</v>
      </c>
      <c r="J7" s="5"/>
      <c r="K7" s="5">
        <v>0.59375</v>
      </c>
      <c r="L7" s="2"/>
      <c r="M7" s="267" t="s">
        <v>77</v>
      </c>
      <c r="N7" s="268"/>
      <c r="O7" s="269"/>
      <c r="P7">
        <v>1.9385996456043859</v>
      </c>
      <c r="Q7" s="66">
        <f t="shared" si="0"/>
        <v>69.091691369340325</v>
      </c>
    </row>
    <row r="8" spans="1:17" ht="21.6" customHeight="1">
      <c r="A8" s="6">
        <v>80</v>
      </c>
      <c r="B8" s="2" t="s">
        <v>13</v>
      </c>
      <c r="C8" s="2" t="s">
        <v>5</v>
      </c>
      <c r="D8" s="2">
        <v>2</v>
      </c>
      <c r="E8" s="3">
        <v>44203</v>
      </c>
      <c r="F8" s="4">
        <v>23</v>
      </c>
      <c r="G8" s="4">
        <f t="shared" si="1"/>
        <v>46</v>
      </c>
      <c r="H8" s="5">
        <v>0.3263888888888889</v>
      </c>
      <c r="I8" s="5">
        <v>0.52083333333333337</v>
      </c>
      <c r="J8" s="2"/>
      <c r="K8" s="2"/>
      <c r="L8" s="2"/>
      <c r="M8" s="267" t="s">
        <v>77</v>
      </c>
      <c r="N8" s="268"/>
      <c r="O8" s="269"/>
      <c r="P8">
        <v>1.9385996456043859</v>
      </c>
      <c r="Q8" s="66">
        <f t="shared" si="0"/>
        <v>98.093142067581937</v>
      </c>
    </row>
    <row r="9" spans="1:17" s="17" customFormat="1" ht="21.6" customHeight="1">
      <c r="A9" s="11">
        <v>82</v>
      </c>
      <c r="B9" s="12" t="s">
        <v>17</v>
      </c>
      <c r="C9" s="13" t="s">
        <v>5</v>
      </c>
      <c r="D9" s="12">
        <v>2</v>
      </c>
      <c r="E9" s="14">
        <v>44203</v>
      </c>
      <c r="F9" s="15">
        <v>26.5</v>
      </c>
      <c r="G9" s="15">
        <f t="shared" si="1"/>
        <v>53</v>
      </c>
      <c r="H9" s="16">
        <v>0.29166666666666669</v>
      </c>
      <c r="I9" s="16"/>
      <c r="J9" s="12"/>
      <c r="K9" s="12"/>
      <c r="L9" s="12"/>
      <c r="M9" s="267" t="s">
        <v>78</v>
      </c>
      <c r="N9" s="268"/>
      <c r="O9" s="269"/>
      <c r="P9">
        <v>1.9385996456043859</v>
      </c>
      <c r="Q9" s="66">
        <f t="shared" si="0"/>
        <v>113.02035933873572</v>
      </c>
    </row>
    <row r="10" spans="1:17" s="22" customFormat="1" ht="21.6" customHeight="1">
      <c r="A10" s="18">
        <v>80</v>
      </c>
      <c r="B10" s="12" t="s">
        <v>20</v>
      </c>
      <c r="C10" s="13" t="s">
        <v>5</v>
      </c>
      <c r="D10" s="12">
        <v>2</v>
      </c>
      <c r="E10" s="14">
        <v>44203</v>
      </c>
      <c r="F10" s="19" t="s">
        <v>21</v>
      </c>
      <c r="G10" s="19" t="s">
        <v>22</v>
      </c>
      <c r="H10" s="20">
        <v>0.29166666666666669</v>
      </c>
      <c r="I10" s="20">
        <v>0.54861111111111105</v>
      </c>
      <c r="J10" s="21"/>
      <c r="K10" s="21"/>
      <c r="L10" s="21"/>
      <c r="M10" s="267" t="s">
        <v>78</v>
      </c>
      <c r="N10" s="268"/>
      <c r="O10" s="269"/>
      <c r="P10">
        <v>1.9385996456043859</v>
      </c>
      <c r="Q10" s="66">
        <f t="shared" si="0"/>
        <v>62.267820616812877</v>
      </c>
    </row>
    <row r="11" spans="1:17" s="22" customFormat="1" ht="21.6" customHeight="1">
      <c r="A11" s="18">
        <v>84</v>
      </c>
      <c r="B11" s="12" t="s">
        <v>23</v>
      </c>
      <c r="C11" s="13" t="s">
        <v>5</v>
      </c>
      <c r="D11" s="12">
        <v>2</v>
      </c>
      <c r="E11" s="14">
        <v>44203</v>
      </c>
      <c r="F11" s="19" t="s">
        <v>24</v>
      </c>
      <c r="G11" s="19" t="s">
        <v>25</v>
      </c>
      <c r="H11" s="20">
        <v>0.28472222222222221</v>
      </c>
      <c r="I11" s="20">
        <v>0.55208333333333337</v>
      </c>
      <c r="J11" s="21"/>
      <c r="K11" s="21"/>
      <c r="L11" s="21"/>
      <c r="M11" s="267" t="s">
        <v>78</v>
      </c>
      <c r="N11" s="268"/>
      <c r="O11" s="269"/>
      <c r="P11">
        <v>1.9385996456043859</v>
      </c>
      <c r="Q11" s="66">
        <f t="shared" si="0"/>
        <v>92.97523900318636</v>
      </c>
    </row>
    <row r="12" spans="1:17" ht="21.6" customHeight="1">
      <c r="A12" s="6" t="s">
        <v>26</v>
      </c>
      <c r="B12" s="2" t="s">
        <v>15</v>
      </c>
      <c r="C12" s="2" t="s">
        <v>5</v>
      </c>
      <c r="D12" s="2">
        <v>4</v>
      </c>
      <c r="E12" s="3">
        <v>44203</v>
      </c>
      <c r="F12" s="4">
        <v>6</v>
      </c>
      <c r="G12" s="4">
        <f t="shared" si="1"/>
        <v>24</v>
      </c>
      <c r="H12" s="5">
        <v>0.48958333333333331</v>
      </c>
      <c r="I12" s="5">
        <v>0.50347222222222221</v>
      </c>
      <c r="J12" s="5">
        <v>0.51736111111111105</v>
      </c>
      <c r="K12" s="5">
        <v>0.53125</v>
      </c>
      <c r="L12" s="2"/>
      <c r="M12" s="267" t="s">
        <v>77</v>
      </c>
      <c r="N12" s="268"/>
      <c r="O12" s="269"/>
      <c r="P12">
        <v>1.9904279637746967</v>
      </c>
      <c r="Q12" s="66">
        <f t="shared" si="0"/>
        <v>52.547298243651994</v>
      </c>
    </row>
    <row r="13" spans="1:17" ht="21.6" customHeight="1">
      <c r="A13" s="6" t="s">
        <v>26</v>
      </c>
      <c r="B13" s="2" t="s">
        <v>28</v>
      </c>
      <c r="C13" s="2" t="s">
        <v>4</v>
      </c>
      <c r="D13" s="2">
        <v>2</v>
      </c>
      <c r="E13" s="3">
        <v>44203</v>
      </c>
      <c r="F13" s="4">
        <v>19.100000000000001</v>
      </c>
      <c r="G13" s="4">
        <v>38.200000000000003</v>
      </c>
      <c r="H13" s="5">
        <v>0.2986111111111111</v>
      </c>
      <c r="I13" s="5"/>
      <c r="J13" s="5">
        <v>0.30208333333333331</v>
      </c>
      <c r="K13" s="5"/>
      <c r="L13" s="2"/>
      <c r="M13" s="267" t="s">
        <v>77</v>
      </c>
      <c r="N13" s="268"/>
      <c r="O13" s="269"/>
      <c r="P13">
        <v>1.9904279637746967</v>
      </c>
      <c r="Q13" s="66">
        <f t="shared" si="0"/>
        <v>83.637783037812767</v>
      </c>
    </row>
    <row r="14" spans="1:17" s="17" customFormat="1" ht="21.6" customHeight="1">
      <c r="A14" s="11">
        <v>80</v>
      </c>
      <c r="B14" s="12" t="s">
        <v>29</v>
      </c>
      <c r="C14" s="12" t="s">
        <v>14</v>
      </c>
      <c r="D14" s="12">
        <v>2</v>
      </c>
      <c r="E14" s="14">
        <v>44203</v>
      </c>
      <c r="F14" s="4">
        <v>19.100000000000001</v>
      </c>
      <c r="G14" s="15">
        <f t="shared" si="1"/>
        <v>38.200000000000003</v>
      </c>
      <c r="H14" s="16"/>
      <c r="I14" s="16">
        <v>0.52083333333333337</v>
      </c>
      <c r="J14" s="16"/>
      <c r="K14" s="16">
        <v>0.55208333333333337</v>
      </c>
      <c r="L14" s="12"/>
      <c r="M14" s="267" t="s">
        <v>77</v>
      </c>
      <c r="N14" s="268"/>
      <c r="O14" s="269"/>
      <c r="P14" s="17">
        <v>1.9385996456043859</v>
      </c>
      <c r="Q14" s="66">
        <f t="shared" si="0"/>
        <v>81.459957108296308</v>
      </c>
    </row>
    <row r="15" spans="1:17" ht="21.6" customHeight="1">
      <c r="A15" s="6" t="s">
        <v>26</v>
      </c>
      <c r="B15" s="2" t="s">
        <v>30</v>
      </c>
      <c r="C15" s="2" t="s">
        <v>4</v>
      </c>
      <c r="D15" s="2">
        <v>2</v>
      </c>
      <c r="E15" s="3">
        <v>44203</v>
      </c>
      <c r="F15" s="4">
        <v>9.6999999999999993</v>
      </c>
      <c r="G15" s="4">
        <f t="shared" si="1"/>
        <v>19.399999999999999</v>
      </c>
      <c r="H15" s="5">
        <v>0.30902777777777779</v>
      </c>
      <c r="I15" s="5"/>
      <c r="J15" s="5">
        <v>0.31944444444444448</v>
      </c>
      <c r="K15" s="5"/>
      <c r="L15" s="5"/>
      <c r="M15" s="267" t="s">
        <v>78</v>
      </c>
      <c r="N15" s="268"/>
      <c r="O15" s="269"/>
      <c r="P15">
        <v>1.9904279637746967</v>
      </c>
      <c r="Q15" s="66">
        <f t="shared" si="0"/>
        <v>42.475732746952026</v>
      </c>
    </row>
    <row r="16" spans="1:17" ht="21.6" customHeight="1">
      <c r="A16" s="6" t="s">
        <v>26</v>
      </c>
      <c r="B16" s="2" t="s">
        <v>31</v>
      </c>
      <c r="C16" s="2" t="s">
        <v>14</v>
      </c>
      <c r="D16" s="2">
        <v>4</v>
      </c>
      <c r="E16" s="3">
        <v>44203</v>
      </c>
      <c r="F16" s="4">
        <v>9.6999999999999993</v>
      </c>
      <c r="G16" s="4">
        <f t="shared" si="1"/>
        <v>38.799999999999997</v>
      </c>
      <c r="H16" s="5"/>
      <c r="I16" s="5">
        <v>0.50694444444444442</v>
      </c>
      <c r="J16" s="5"/>
      <c r="K16" s="5">
        <v>0.55208333333333337</v>
      </c>
      <c r="L16" s="5"/>
      <c r="M16" s="267" t="s">
        <v>78</v>
      </c>
      <c r="N16" s="268"/>
      <c r="O16" s="269"/>
      <c r="P16">
        <v>1.9904279637746967</v>
      </c>
      <c r="Q16" s="66">
        <f t="shared" si="0"/>
        <v>84.951465493904053</v>
      </c>
    </row>
    <row r="17" spans="1:18" ht="21.6" customHeight="1">
      <c r="A17" s="6">
        <v>92</v>
      </c>
      <c r="B17" s="2" t="s">
        <v>27</v>
      </c>
      <c r="C17" s="2" t="s">
        <v>5</v>
      </c>
      <c r="D17" s="2">
        <v>2</v>
      </c>
      <c r="E17" s="3">
        <v>44203</v>
      </c>
      <c r="F17" s="4">
        <v>60</v>
      </c>
      <c r="G17" s="4">
        <f t="shared" si="1"/>
        <v>120</v>
      </c>
      <c r="H17" s="5">
        <v>0.31944444444444448</v>
      </c>
      <c r="I17" s="5">
        <v>0.52777777777777779</v>
      </c>
      <c r="J17" s="2"/>
      <c r="K17" s="2"/>
      <c r="L17" s="2"/>
      <c r="M17" s="267" t="s">
        <v>79</v>
      </c>
      <c r="N17" s="268"/>
      <c r="O17" s="269"/>
      <c r="P17">
        <v>1.9385996456043859</v>
      </c>
      <c r="Q17" s="66">
        <f t="shared" si="0"/>
        <v>255.89515321977899</v>
      </c>
    </row>
    <row r="18" spans="1:18" ht="21.6" customHeight="1">
      <c r="A18" s="6">
        <v>100</v>
      </c>
      <c r="B18" s="2" t="s">
        <v>8</v>
      </c>
      <c r="C18" s="2" t="s">
        <v>4</v>
      </c>
      <c r="D18" s="2">
        <v>1</v>
      </c>
      <c r="E18" s="3">
        <v>44203</v>
      </c>
      <c r="F18" s="4">
        <v>11.6</v>
      </c>
      <c r="G18" s="4">
        <f t="shared" si="1"/>
        <v>11.6</v>
      </c>
      <c r="H18" s="5">
        <v>0.5625</v>
      </c>
      <c r="I18" s="2"/>
      <c r="J18" s="2"/>
      <c r="K18" s="2"/>
      <c r="L18" s="2"/>
      <c r="M18" s="267" t="s">
        <v>79</v>
      </c>
      <c r="N18" s="268"/>
      <c r="O18" s="269"/>
      <c r="P18">
        <v>1.9385996456043859</v>
      </c>
      <c r="Q18" s="66">
        <f t="shared" si="0"/>
        <v>24.736531477911967</v>
      </c>
    </row>
    <row r="19" spans="1:18" ht="21.6" customHeight="1">
      <c r="A19" s="6">
        <v>93</v>
      </c>
      <c r="B19" s="2" t="s">
        <v>32</v>
      </c>
      <c r="C19" s="2" t="s">
        <v>5</v>
      </c>
      <c r="D19" s="2">
        <v>2</v>
      </c>
      <c r="E19" s="3">
        <v>44203</v>
      </c>
      <c r="F19" s="4">
        <v>40.799999999999997</v>
      </c>
      <c r="G19" s="4">
        <f t="shared" si="1"/>
        <v>81.599999999999994</v>
      </c>
      <c r="H19" s="5">
        <v>0.29166666666666669</v>
      </c>
      <c r="I19" s="5">
        <v>0.55555555555555558</v>
      </c>
      <c r="J19" s="2"/>
      <c r="K19" s="2"/>
      <c r="L19" s="2"/>
      <c r="M19" s="267" t="s">
        <v>80</v>
      </c>
      <c r="N19" s="268"/>
      <c r="O19" s="269"/>
      <c r="P19">
        <v>1.9385996456043859</v>
      </c>
      <c r="Q19" s="66">
        <f t="shared" si="0"/>
        <v>174.0087041894497</v>
      </c>
    </row>
    <row r="20" spans="1:18" ht="21.6" customHeight="1">
      <c r="A20" s="6">
        <v>10</v>
      </c>
      <c r="B20" s="2" t="s">
        <v>9</v>
      </c>
      <c r="C20" s="2" t="s">
        <v>5</v>
      </c>
      <c r="D20" s="2">
        <v>4</v>
      </c>
      <c r="E20" s="3">
        <v>44203</v>
      </c>
      <c r="F20" s="4">
        <v>100.9</v>
      </c>
      <c r="G20" s="4">
        <f t="shared" si="1"/>
        <v>403.6</v>
      </c>
      <c r="H20" s="5">
        <v>0.2638888888888889</v>
      </c>
      <c r="I20" s="5">
        <v>0.58333333333333337</v>
      </c>
      <c r="J20" s="5">
        <v>0.30555555555555552</v>
      </c>
      <c r="K20" s="5">
        <v>0.65277777777777779</v>
      </c>
      <c r="L20" s="2"/>
      <c r="M20" s="267" t="s">
        <v>82</v>
      </c>
      <c r="N20" s="268"/>
      <c r="O20" s="269"/>
      <c r="P20">
        <v>1.9385996456043859</v>
      </c>
      <c r="Q20" s="66">
        <f t="shared" si="0"/>
        <v>860.66069866252326</v>
      </c>
    </row>
    <row r="21" spans="1:18" ht="21.6" customHeight="1">
      <c r="A21" s="2"/>
      <c r="B21" s="2"/>
      <c r="C21" s="2"/>
      <c r="D21" s="2"/>
      <c r="E21" s="2"/>
      <c r="F21" s="4"/>
      <c r="G21" s="2"/>
      <c r="H21" s="2"/>
      <c r="I21" s="2"/>
      <c r="J21" s="2"/>
      <c r="K21" s="2"/>
      <c r="L21" s="2"/>
      <c r="M21" s="2"/>
      <c r="N21" s="10"/>
      <c r="O21" s="10"/>
    </row>
    <row r="22" spans="1:18" ht="21.6" customHeight="1">
      <c r="A22" s="2"/>
      <c r="B22" s="2"/>
      <c r="C22" s="2" t="s">
        <v>12</v>
      </c>
      <c r="D22" s="2">
        <f>SUM(D3:D21)</f>
        <v>41</v>
      </c>
      <c r="E22" s="2"/>
      <c r="F22" s="4" t="s">
        <v>16</v>
      </c>
      <c r="G22" s="8">
        <f>SUM(G3:G20)</f>
        <v>1127.5999999999999</v>
      </c>
      <c r="H22" s="2"/>
      <c r="I22" s="4"/>
      <c r="J22" s="2"/>
      <c r="K22" s="2"/>
      <c r="L22" s="2"/>
      <c r="M22" s="2"/>
      <c r="N22" s="10"/>
      <c r="O22" s="10"/>
      <c r="Q22" s="67">
        <f>SUM(Q3:Q20)</f>
        <v>2566.6686585003317</v>
      </c>
      <c r="R22" s="68" t="s">
        <v>173</v>
      </c>
    </row>
    <row r="24" spans="1:18">
      <c r="A24" s="270" t="s">
        <v>46</v>
      </c>
      <c r="B24" s="271"/>
    </row>
    <row r="25" spans="1:18">
      <c r="A25" s="270"/>
      <c r="B25" s="271"/>
    </row>
    <row r="26" spans="1:18">
      <c r="A26" s="2" t="s">
        <v>4</v>
      </c>
      <c r="B26" s="10" t="s">
        <v>34</v>
      </c>
    </row>
    <row r="27" spans="1:18">
      <c r="A27" s="2" t="s">
        <v>57</v>
      </c>
      <c r="B27" s="10" t="s">
        <v>35</v>
      </c>
      <c r="K27" t="s">
        <v>519</v>
      </c>
      <c r="P27" s="9"/>
    </row>
    <row r="28" spans="1:18">
      <c r="A28" s="2" t="s">
        <v>58</v>
      </c>
      <c r="B28" s="10" t="s">
        <v>36</v>
      </c>
    </row>
    <row r="29" spans="1:18">
      <c r="A29" s="2" t="s">
        <v>59</v>
      </c>
      <c r="B29" s="10" t="s">
        <v>42</v>
      </c>
      <c r="K29" t="s">
        <v>522</v>
      </c>
    </row>
    <row r="30" spans="1:18">
      <c r="A30" s="2" t="s">
        <v>60</v>
      </c>
      <c r="B30" s="10" t="s">
        <v>37</v>
      </c>
      <c r="K30" t="s">
        <v>514</v>
      </c>
    </row>
    <row r="31" spans="1:18">
      <c r="A31" s="2" t="s">
        <v>61</v>
      </c>
      <c r="B31" s="10" t="s">
        <v>39</v>
      </c>
      <c r="K31" t="s">
        <v>515</v>
      </c>
    </row>
    <row r="32" spans="1:18">
      <c r="A32" s="2" t="s">
        <v>62</v>
      </c>
      <c r="B32" s="10" t="s">
        <v>38</v>
      </c>
      <c r="K32" t="s">
        <v>516</v>
      </c>
    </row>
    <row r="33" spans="1:11">
      <c r="A33" s="2"/>
      <c r="B33" s="10"/>
    </row>
    <row r="34" spans="1:11">
      <c r="A34" s="2" t="s">
        <v>63</v>
      </c>
      <c r="B34" s="10" t="s">
        <v>40</v>
      </c>
      <c r="K34" t="s">
        <v>520</v>
      </c>
    </row>
    <row r="35" spans="1:11">
      <c r="A35" s="2" t="s">
        <v>64</v>
      </c>
      <c r="B35" s="10" t="s">
        <v>41</v>
      </c>
      <c r="K35" t="s">
        <v>517</v>
      </c>
    </row>
    <row r="36" spans="1:11">
      <c r="A36" s="2" t="s">
        <v>65</v>
      </c>
      <c r="B36" s="10" t="s">
        <v>43</v>
      </c>
    </row>
    <row r="37" spans="1:11">
      <c r="A37" s="2" t="s">
        <v>66</v>
      </c>
      <c r="B37" s="10" t="s">
        <v>44</v>
      </c>
      <c r="K37" t="s">
        <v>518</v>
      </c>
    </row>
    <row r="38" spans="1:11">
      <c r="A38" s="2" t="s">
        <v>67</v>
      </c>
      <c r="B38" s="10" t="s">
        <v>45</v>
      </c>
      <c r="K38" t="s">
        <v>521</v>
      </c>
    </row>
    <row r="39" spans="1:11">
      <c r="A39" s="2"/>
      <c r="B39" s="10"/>
    </row>
    <row r="40" spans="1:11">
      <c r="A40" s="2" t="s">
        <v>68</v>
      </c>
      <c r="B40" s="10" t="s">
        <v>47</v>
      </c>
    </row>
    <row r="41" spans="1:11">
      <c r="A41" s="2" t="s">
        <v>69</v>
      </c>
      <c r="B41" s="10" t="s">
        <v>48</v>
      </c>
    </row>
    <row r="42" spans="1:11">
      <c r="A42" s="2" t="s">
        <v>70</v>
      </c>
      <c r="B42" s="10" t="s">
        <v>49</v>
      </c>
    </row>
    <row r="43" spans="1:11">
      <c r="A43" s="2" t="s">
        <v>14</v>
      </c>
      <c r="B43" s="10" t="s">
        <v>51</v>
      </c>
    </row>
    <row r="44" spans="1:11">
      <c r="A44" s="2" t="s">
        <v>71</v>
      </c>
      <c r="B44" s="10" t="s">
        <v>50</v>
      </c>
    </row>
    <row r="45" spans="1:11">
      <c r="A45" s="2"/>
      <c r="B45" s="10"/>
    </row>
    <row r="46" spans="1:11">
      <c r="A46" s="2" t="s">
        <v>72</v>
      </c>
      <c r="B46" s="10" t="s">
        <v>52</v>
      </c>
    </row>
    <row r="47" spans="1:11">
      <c r="A47" s="2" t="s">
        <v>73</v>
      </c>
      <c r="B47" s="10" t="s">
        <v>53</v>
      </c>
    </row>
    <row r="48" spans="1:11">
      <c r="A48" s="2" t="s">
        <v>74</v>
      </c>
      <c r="B48" s="10" t="s">
        <v>54</v>
      </c>
    </row>
    <row r="49" spans="1:2">
      <c r="A49" s="2" t="s">
        <v>75</v>
      </c>
      <c r="B49" s="10" t="s">
        <v>55</v>
      </c>
    </row>
    <row r="50" spans="1:2">
      <c r="A50" s="2" t="s">
        <v>76</v>
      </c>
      <c r="B50" s="10" t="s">
        <v>56</v>
      </c>
    </row>
  </sheetData>
  <mergeCells count="21">
    <mergeCell ref="M13:O13"/>
    <mergeCell ref="M2:O2"/>
    <mergeCell ref="M3:O3"/>
    <mergeCell ref="M4:O4"/>
    <mergeCell ref="M5:O5"/>
    <mergeCell ref="M6:O6"/>
    <mergeCell ref="M7:O7"/>
    <mergeCell ref="M8:O8"/>
    <mergeCell ref="M9:O9"/>
    <mergeCell ref="M10:O10"/>
    <mergeCell ref="M11:O11"/>
    <mergeCell ref="M12:O12"/>
    <mergeCell ref="M20:O20"/>
    <mergeCell ref="A25:B25"/>
    <mergeCell ref="A24:B24"/>
    <mergeCell ref="M14:O14"/>
    <mergeCell ref="M15:O15"/>
    <mergeCell ref="M16:O16"/>
    <mergeCell ref="M17:O17"/>
    <mergeCell ref="M18:O18"/>
    <mergeCell ref="M19:O19"/>
  </mergeCells>
  <pageMargins left="0.7" right="0.7" top="0.75" bottom="0.75" header="0.3" footer="0.3"/>
  <pageSetup paperSize="8" scale="85" orientation="landscape" r:id="rId1"/>
</worksheet>
</file>

<file path=xl/worksheets/sheet4.xml><?xml version="1.0" encoding="utf-8"?>
<worksheet xmlns="http://schemas.openxmlformats.org/spreadsheetml/2006/main" xmlns:r="http://schemas.openxmlformats.org/officeDocument/2006/relationships">
  <dimension ref="A1:N34"/>
  <sheetViews>
    <sheetView workbookViewId="0">
      <selection activeCell="M33" sqref="M33:N33"/>
    </sheetView>
  </sheetViews>
  <sheetFormatPr defaultColWidth="15.28515625" defaultRowHeight="15"/>
  <cols>
    <col min="1" max="1" width="22.5703125" customWidth="1"/>
    <col min="2" max="2" width="30.85546875" bestFit="1" customWidth="1"/>
    <col min="3" max="3" width="6" bestFit="1" customWidth="1"/>
    <col min="4" max="4" width="12.7109375" bestFit="1" customWidth="1"/>
    <col min="5" max="5" width="13.85546875" bestFit="1" customWidth="1"/>
    <col min="6" max="6" width="28.42578125" bestFit="1" customWidth="1"/>
    <col min="7" max="7" width="26" bestFit="1" customWidth="1"/>
    <col min="8" max="8" width="14.5703125" bestFit="1" customWidth="1"/>
    <col min="9" max="9" width="16.5703125" bestFit="1" customWidth="1"/>
    <col min="10" max="10" width="18.42578125" bestFit="1" customWidth="1"/>
    <col min="11" max="11" width="15" bestFit="1" customWidth="1"/>
    <col min="12" max="12" width="6.5703125" customWidth="1"/>
    <col min="13" max="13" width="11" customWidth="1"/>
    <col min="14" max="14" width="19.85546875" bestFit="1" customWidth="1"/>
  </cols>
  <sheetData>
    <row r="1" spans="1:13">
      <c r="F1" s="272" t="s">
        <v>83</v>
      </c>
      <c r="G1" s="272" t="s">
        <v>84</v>
      </c>
    </row>
    <row r="2" spans="1:13">
      <c r="F2" s="272"/>
      <c r="G2" s="272"/>
    </row>
    <row r="3" spans="1:13">
      <c r="F3" s="272"/>
      <c r="G3" s="272"/>
      <c r="H3" s="23"/>
    </row>
    <row r="4" spans="1:13">
      <c r="A4" s="10" t="s">
        <v>85</v>
      </c>
      <c r="B4" s="10" t="s">
        <v>86</v>
      </c>
      <c r="C4" s="10" t="s">
        <v>87</v>
      </c>
      <c r="D4" s="10" t="s">
        <v>88</v>
      </c>
      <c r="E4" s="10" t="s">
        <v>89</v>
      </c>
      <c r="F4" s="24">
        <v>75</v>
      </c>
      <c r="G4" s="24">
        <v>50</v>
      </c>
      <c r="H4" s="25" t="s">
        <v>90</v>
      </c>
      <c r="I4" s="10" t="s">
        <v>91</v>
      </c>
      <c r="J4" s="10" t="s">
        <v>92</v>
      </c>
      <c r="K4" s="10" t="s">
        <v>93</v>
      </c>
      <c r="M4" s="66"/>
    </row>
    <row r="5" spans="1:13">
      <c r="A5" s="10">
        <v>1</v>
      </c>
      <c r="B5" s="10" t="s">
        <v>94</v>
      </c>
      <c r="C5" s="10">
        <v>23.8</v>
      </c>
      <c r="D5" s="10">
        <v>140</v>
      </c>
      <c r="E5" s="10">
        <v>51</v>
      </c>
      <c r="F5" s="10">
        <f>D5*$F$4/100</f>
        <v>105</v>
      </c>
      <c r="G5" s="10">
        <f>E5*$G$4/100</f>
        <v>25.5</v>
      </c>
      <c r="H5" s="10">
        <f>_xlfn.CEILING.MATH(F5/G5)</f>
        <v>5</v>
      </c>
      <c r="I5" s="10">
        <v>2</v>
      </c>
      <c r="J5" s="10">
        <f>H5-I5</f>
        <v>3</v>
      </c>
      <c r="K5" s="10">
        <f>C5*2*J5</f>
        <v>142.80000000000001</v>
      </c>
      <c r="L5">
        <v>1.8757440256957114</v>
      </c>
      <c r="M5" s="66">
        <f>K5*L5*1.1</f>
        <v>294.64187155628241</v>
      </c>
    </row>
    <row r="6" spans="1:13">
      <c r="A6" s="10">
        <v>2</v>
      </c>
      <c r="B6" s="10" t="s">
        <v>95</v>
      </c>
      <c r="C6" s="10"/>
      <c r="D6" s="10">
        <v>18</v>
      </c>
      <c r="E6" s="10">
        <v>25</v>
      </c>
      <c r="F6" s="10">
        <f>D6*$F$4/100</f>
        <v>13.5</v>
      </c>
      <c r="G6" s="10">
        <f>E6*$G$4/100</f>
        <v>12.5</v>
      </c>
      <c r="H6" s="10">
        <f>_xlfn.CEILING.MATH(F6/G6)</f>
        <v>2</v>
      </c>
      <c r="I6" s="10">
        <v>2</v>
      </c>
      <c r="J6" s="10">
        <f>H6-I6</f>
        <v>0</v>
      </c>
      <c r="K6" s="10">
        <f t="shared" ref="K6:K31" si="0">C6*2*J6</f>
        <v>0</v>
      </c>
      <c r="L6">
        <v>1.8757440256957114</v>
      </c>
      <c r="M6" s="66">
        <f t="shared" ref="M6:M31" si="1">K6*L6*1.1</f>
        <v>0</v>
      </c>
    </row>
    <row r="7" spans="1:13">
      <c r="A7" s="10">
        <v>3</v>
      </c>
      <c r="B7" s="10" t="s">
        <v>96</v>
      </c>
      <c r="C7" s="10">
        <v>12.8</v>
      </c>
      <c r="D7" s="10">
        <v>44</v>
      </c>
      <c r="E7" s="10">
        <v>51</v>
      </c>
      <c r="F7" s="10">
        <f>D7*$F$4/100</f>
        <v>33</v>
      </c>
      <c r="G7" s="10">
        <f>E7*$G$4/100</f>
        <v>25.5</v>
      </c>
      <c r="H7" s="10">
        <f>_xlfn.CEILING.MATH(F7/G7)</f>
        <v>2</v>
      </c>
      <c r="I7" s="10">
        <v>1</v>
      </c>
      <c r="J7" s="10">
        <f>H7-I7</f>
        <v>1</v>
      </c>
      <c r="K7" s="10">
        <f t="shared" si="0"/>
        <v>25.6</v>
      </c>
      <c r="L7">
        <v>1.8757440256957114</v>
      </c>
      <c r="M7" s="66">
        <f t="shared" si="1"/>
        <v>52.820951763591239</v>
      </c>
    </row>
    <row r="8" spans="1:13">
      <c r="A8" s="10">
        <v>4</v>
      </c>
      <c r="B8" s="10" t="s">
        <v>97</v>
      </c>
      <c r="C8" s="10">
        <v>18.2</v>
      </c>
      <c r="D8" s="10">
        <v>41</v>
      </c>
      <c r="E8" s="10">
        <v>51</v>
      </c>
      <c r="F8" s="10">
        <f t="shared" ref="F8:F12" si="2">D8*$F$4/100</f>
        <v>30.75</v>
      </c>
      <c r="G8" s="10">
        <f t="shared" ref="G8:G12" si="3">E8*$G$4/100</f>
        <v>25.5</v>
      </c>
      <c r="H8" s="10">
        <f t="shared" ref="H8:H12" si="4">_xlfn.CEILING.MATH(F8/G8)</f>
        <v>2</v>
      </c>
      <c r="I8" s="10">
        <v>1</v>
      </c>
      <c r="J8" s="10">
        <f t="shared" ref="J8:J12" si="5">H8-I8</f>
        <v>1</v>
      </c>
      <c r="K8" s="10">
        <f t="shared" si="0"/>
        <v>36.4</v>
      </c>
      <c r="L8">
        <v>1.8757440256957114</v>
      </c>
      <c r="M8" s="66">
        <f t="shared" si="1"/>
        <v>75.104790788856292</v>
      </c>
    </row>
    <row r="9" spans="1:13">
      <c r="A9" s="10">
        <v>5</v>
      </c>
      <c r="B9" s="10" t="s">
        <v>98</v>
      </c>
      <c r="C9" s="10">
        <v>11.7</v>
      </c>
      <c r="D9" s="10">
        <v>42</v>
      </c>
      <c r="E9" s="10">
        <v>43</v>
      </c>
      <c r="F9" s="10">
        <f t="shared" si="2"/>
        <v>31.5</v>
      </c>
      <c r="G9" s="10">
        <f t="shared" si="3"/>
        <v>21.5</v>
      </c>
      <c r="H9" s="10">
        <f t="shared" si="4"/>
        <v>2</v>
      </c>
      <c r="I9" s="10">
        <v>1</v>
      </c>
      <c r="J9" s="10">
        <f t="shared" si="5"/>
        <v>1</v>
      </c>
      <c r="K9" s="10">
        <f t="shared" si="0"/>
        <v>23.4</v>
      </c>
      <c r="L9">
        <v>1.8757440256957114</v>
      </c>
      <c r="M9" s="66">
        <f t="shared" si="1"/>
        <v>48.281651221407614</v>
      </c>
    </row>
    <row r="10" spans="1:13">
      <c r="A10" s="10">
        <v>6</v>
      </c>
      <c r="B10" s="10" t="s">
        <v>99</v>
      </c>
      <c r="C10" s="10">
        <v>12.2</v>
      </c>
      <c r="D10" s="10">
        <v>114</v>
      </c>
      <c r="E10" s="10">
        <v>42</v>
      </c>
      <c r="F10" s="10">
        <f t="shared" si="2"/>
        <v>85.5</v>
      </c>
      <c r="G10" s="10">
        <f t="shared" si="3"/>
        <v>21</v>
      </c>
      <c r="H10" s="10">
        <f t="shared" si="4"/>
        <v>5</v>
      </c>
      <c r="I10" s="10">
        <v>3</v>
      </c>
      <c r="J10" s="10">
        <f t="shared" si="5"/>
        <v>2</v>
      </c>
      <c r="K10" s="10">
        <f t="shared" si="0"/>
        <v>48.8</v>
      </c>
      <c r="L10">
        <v>1.8757440256957114</v>
      </c>
      <c r="M10" s="66">
        <f t="shared" si="1"/>
        <v>100.6899392993458</v>
      </c>
    </row>
    <row r="11" spans="1:13">
      <c r="A11" s="10">
        <v>7</v>
      </c>
      <c r="B11" s="10" t="s">
        <v>100</v>
      </c>
      <c r="C11" s="10">
        <v>115.2</v>
      </c>
      <c r="D11" s="10">
        <v>288</v>
      </c>
      <c r="E11" s="10">
        <v>57</v>
      </c>
      <c r="F11" s="10">
        <f t="shared" si="2"/>
        <v>216</v>
      </c>
      <c r="G11" s="10">
        <f t="shared" si="3"/>
        <v>28.5</v>
      </c>
      <c r="H11" s="10">
        <f t="shared" si="4"/>
        <v>8</v>
      </c>
      <c r="I11" s="10">
        <v>6</v>
      </c>
      <c r="J11" s="10">
        <f t="shared" si="5"/>
        <v>2</v>
      </c>
      <c r="K11" s="10">
        <f t="shared" si="0"/>
        <v>460.8</v>
      </c>
      <c r="L11">
        <v>1.8757440256957114</v>
      </c>
      <c r="M11" s="66">
        <f t="shared" si="1"/>
        <v>950.77713174464225</v>
      </c>
    </row>
    <row r="12" spans="1:13">
      <c r="A12" s="10">
        <v>8</v>
      </c>
      <c r="B12" s="10" t="s">
        <v>101</v>
      </c>
      <c r="C12" s="10">
        <v>81.099999999999994</v>
      </c>
      <c r="D12" s="10">
        <v>169</v>
      </c>
      <c r="E12" s="10">
        <v>59</v>
      </c>
      <c r="F12" s="10">
        <f t="shared" si="2"/>
        <v>126.75</v>
      </c>
      <c r="G12" s="10">
        <f t="shared" si="3"/>
        <v>29.5</v>
      </c>
      <c r="H12" s="10">
        <f t="shared" si="4"/>
        <v>5</v>
      </c>
      <c r="I12" s="10">
        <v>2</v>
      </c>
      <c r="J12" s="10">
        <f t="shared" si="5"/>
        <v>3</v>
      </c>
      <c r="K12" s="10">
        <f t="shared" si="0"/>
        <v>486.59999999999997</v>
      </c>
      <c r="L12">
        <v>1.8757440256957114</v>
      </c>
      <c r="M12" s="66">
        <f t="shared" si="1"/>
        <v>1004.0107471938866</v>
      </c>
    </row>
    <row r="13" spans="1:13">
      <c r="A13" s="10">
        <v>9</v>
      </c>
      <c r="B13" s="10"/>
      <c r="C13" s="10"/>
      <c r="D13" s="10"/>
      <c r="E13" s="10"/>
      <c r="F13" s="10"/>
      <c r="G13" s="10"/>
      <c r="H13" s="10"/>
      <c r="I13" s="10"/>
      <c r="J13" s="10"/>
      <c r="K13" s="10">
        <f t="shared" si="0"/>
        <v>0</v>
      </c>
      <c r="L13">
        <v>1.8757440256957114</v>
      </c>
      <c r="M13" s="66">
        <f t="shared" si="1"/>
        <v>0</v>
      </c>
    </row>
    <row r="14" spans="1:13">
      <c r="A14" s="10">
        <v>10</v>
      </c>
      <c r="B14" s="10" t="s">
        <v>102</v>
      </c>
      <c r="C14" s="10">
        <v>17.3</v>
      </c>
      <c r="D14" s="10">
        <v>43</v>
      </c>
      <c r="E14" s="10">
        <v>43</v>
      </c>
      <c r="F14" s="10">
        <f t="shared" ref="F14" si="6">D14*$F$4/100</f>
        <v>32.25</v>
      </c>
      <c r="G14" s="10">
        <f t="shared" ref="G14" si="7">E14*$G$4/100</f>
        <v>21.5</v>
      </c>
      <c r="H14" s="10">
        <f t="shared" ref="H14" si="8">_xlfn.CEILING.MATH(F14/G14)</f>
        <v>2</v>
      </c>
      <c r="I14" s="10">
        <v>1</v>
      </c>
      <c r="J14" s="10">
        <f t="shared" ref="J14" si="9">H14-I14</f>
        <v>1</v>
      </c>
      <c r="K14" s="10">
        <f t="shared" si="0"/>
        <v>34.6</v>
      </c>
      <c r="L14">
        <v>1.8757440256957114</v>
      </c>
      <c r="M14" s="66">
        <f t="shared" si="1"/>
        <v>71.390817617978783</v>
      </c>
    </row>
    <row r="15" spans="1:13">
      <c r="A15" s="10">
        <v>11</v>
      </c>
      <c r="B15" s="10"/>
      <c r="C15" s="10"/>
      <c r="D15" s="10"/>
      <c r="E15" s="10"/>
      <c r="F15" s="10"/>
      <c r="G15" s="10"/>
      <c r="H15" s="10"/>
      <c r="I15" s="10"/>
      <c r="J15" s="10"/>
      <c r="K15" s="10">
        <f t="shared" si="0"/>
        <v>0</v>
      </c>
      <c r="L15">
        <v>1.8757440256957114</v>
      </c>
      <c r="M15" s="66">
        <f t="shared" si="1"/>
        <v>0</v>
      </c>
    </row>
    <row r="16" spans="1:13">
      <c r="A16" s="10">
        <v>12</v>
      </c>
      <c r="B16" s="10"/>
      <c r="C16" s="10"/>
      <c r="D16" s="10"/>
      <c r="E16" s="10"/>
      <c r="F16" s="10"/>
      <c r="G16" s="10"/>
      <c r="H16" s="10"/>
      <c r="I16" s="10"/>
      <c r="J16" s="10"/>
      <c r="K16" s="10">
        <f t="shared" si="0"/>
        <v>0</v>
      </c>
      <c r="L16">
        <v>1.8757440256957114</v>
      </c>
      <c r="M16" s="66">
        <f t="shared" si="1"/>
        <v>0</v>
      </c>
    </row>
    <row r="17" spans="1:13">
      <c r="A17" s="10">
        <v>13</v>
      </c>
      <c r="B17" s="10" t="s">
        <v>103</v>
      </c>
      <c r="C17" s="10">
        <v>27.6</v>
      </c>
      <c r="D17" s="10">
        <v>28</v>
      </c>
      <c r="E17" s="10">
        <v>31</v>
      </c>
      <c r="F17" s="10">
        <f t="shared" ref="F17:F19" si="10">D17*$F$4/100</f>
        <v>21</v>
      </c>
      <c r="G17" s="10">
        <f t="shared" ref="G17:G19" si="11">E17*$G$4/100</f>
        <v>15.5</v>
      </c>
      <c r="H17" s="10">
        <f t="shared" ref="H17:H19" si="12">_xlfn.CEILING.MATH(F17/G17)</f>
        <v>2</v>
      </c>
      <c r="I17" s="10">
        <v>1</v>
      </c>
      <c r="J17" s="10">
        <f t="shared" ref="J17:J19" si="13">H17-I17</f>
        <v>1</v>
      </c>
      <c r="K17" s="10">
        <f t="shared" si="0"/>
        <v>55.2</v>
      </c>
      <c r="L17">
        <v>1.8757440256957114</v>
      </c>
      <c r="M17" s="66">
        <f t="shared" si="1"/>
        <v>113.89517724024361</v>
      </c>
    </row>
    <row r="18" spans="1:13">
      <c r="A18" s="10">
        <v>14</v>
      </c>
      <c r="B18" s="10" t="s">
        <v>104</v>
      </c>
      <c r="C18" s="10">
        <v>99.2</v>
      </c>
      <c r="D18" s="10">
        <v>67</v>
      </c>
      <c r="E18" s="10">
        <v>65</v>
      </c>
      <c r="F18" s="10">
        <f t="shared" si="10"/>
        <v>50.25</v>
      </c>
      <c r="G18" s="10">
        <f t="shared" si="11"/>
        <v>32.5</v>
      </c>
      <c r="H18" s="10">
        <f t="shared" si="12"/>
        <v>2</v>
      </c>
      <c r="I18" s="10">
        <v>1</v>
      </c>
      <c r="J18" s="10">
        <f t="shared" si="13"/>
        <v>1</v>
      </c>
      <c r="K18" s="10">
        <f t="shared" si="0"/>
        <v>198.4</v>
      </c>
      <c r="L18">
        <v>1.8757440256957114</v>
      </c>
      <c r="M18" s="66">
        <f t="shared" si="1"/>
        <v>409.36237616783211</v>
      </c>
    </row>
    <row r="19" spans="1:13">
      <c r="A19" s="10">
        <v>15</v>
      </c>
      <c r="B19" s="10" t="s">
        <v>105</v>
      </c>
      <c r="C19" s="10">
        <v>62.5</v>
      </c>
      <c r="D19" s="10">
        <v>50</v>
      </c>
      <c r="E19" s="10">
        <v>59</v>
      </c>
      <c r="F19" s="10">
        <f t="shared" si="10"/>
        <v>37.5</v>
      </c>
      <c r="G19" s="10">
        <f t="shared" si="11"/>
        <v>29.5</v>
      </c>
      <c r="H19" s="10">
        <f t="shared" si="12"/>
        <v>2</v>
      </c>
      <c r="I19" s="10">
        <v>1</v>
      </c>
      <c r="J19" s="10">
        <f t="shared" si="13"/>
        <v>1</v>
      </c>
      <c r="K19" s="10">
        <f t="shared" si="0"/>
        <v>125</v>
      </c>
      <c r="L19">
        <v>1.8757440256957114</v>
      </c>
      <c r="M19" s="66">
        <f t="shared" si="1"/>
        <v>257.91480353316035</v>
      </c>
    </row>
    <row r="20" spans="1:13">
      <c r="A20" s="10">
        <v>16</v>
      </c>
      <c r="B20" s="10"/>
      <c r="C20" s="10"/>
      <c r="D20" s="10"/>
      <c r="E20" s="10"/>
      <c r="F20" s="10"/>
      <c r="G20" s="10"/>
      <c r="H20" s="10"/>
      <c r="I20" s="10"/>
      <c r="J20" s="10"/>
      <c r="K20" s="10">
        <f t="shared" si="0"/>
        <v>0</v>
      </c>
      <c r="L20">
        <v>1.8757440256957114</v>
      </c>
      <c r="M20" s="66">
        <f t="shared" si="1"/>
        <v>0</v>
      </c>
    </row>
    <row r="21" spans="1:13">
      <c r="A21" s="10">
        <v>17</v>
      </c>
      <c r="B21" s="10" t="s">
        <v>106</v>
      </c>
      <c r="C21" s="10">
        <v>18.2</v>
      </c>
      <c r="D21" s="10">
        <v>40</v>
      </c>
      <c r="E21" s="10">
        <v>51</v>
      </c>
      <c r="F21" s="10">
        <f t="shared" ref="F21" si="14">D21*$F$4/100</f>
        <v>30</v>
      </c>
      <c r="G21" s="10">
        <f t="shared" ref="G21" si="15">E21*$G$4/100</f>
        <v>25.5</v>
      </c>
      <c r="H21" s="10">
        <f t="shared" ref="H21" si="16">_xlfn.CEILING.MATH(F21/G21)</f>
        <v>2</v>
      </c>
      <c r="I21" s="10">
        <v>1</v>
      </c>
      <c r="J21" s="10">
        <f t="shared" ref="J21" si="17">H21-I21</f>
        <v>1</v>
      </c>
      <c r="K21" s="10">
        <f t="shared" si="0"/>
        <v>36.4</v>
      </c>
      <c r="L21">
        <v>1.8757440256957114</v>
      </c>
      <c r="M21" s="66">
        <f t="shared" si="1"/>
        <v>75.104790788856292</v>
      </c>
    </row>
    <row r="22" spans="1:13">
      <c r="A22" s="10">
        <v>18</v>
      </c>
      <c r="B22" s="10"/>
      <c r="C22" s="10"/>
      <c r="D22" s="10"/>
      <c r="E22" s="10"/>
      <c r="F22" s="10"/>
      <c r="G22" s="10"/>
      <c r="H22" s="10"/>
      <c r="I22" s="10"/>
      <c r="J22" s="10"/>
      <c r="K22" s="10">
        <f t="shared" si="0"/>
        <v>0</v>
      </c>
      <c r="L22">
        <v>1.8757440256957114</v>
      </c>
      <c r="M22" s="66">
        <f t="shared" si="1"/>
        <v>0</v>
      </c>
    </row>
    <row r="23" spans="1:13">
      <c r="A23" s="10">
        <v>20</v>
      </c>
      <c r="B23" s="10" t="s">
        <v>107</v>
      </c>
      <c r="C23" s="10">
        <v>112.3</v>
      </c>
      <c r="D23" s="10">
        <v>107</v>
      </c>
      <c r="E23" s="10">
        <v>65</v>
      </c>
      <c r="F23" s="10">
        <f t="shared" ref="F23:F25" si="18">D23*$F$4/100</f>
        <v>80.25</v>
      </c>
      <c r="G23" s="10">
        <f t="shared" ref="G23:G25" si="19">E23*$G$4/100</f>
        <v>32.5</v>
      </c>
      <c r="H23" s="10">
        <f t="shared" ref="H23:H25" si="20">_xlfn.CEILING.MATH(F23/G23)</f>
        <v>3</v>
      </c>
      <c r="I23" s="10">
        <v>1</v>
      </c>
      <c r="J23" s="10">
        <f t="shared" ref="J23:J25" si="21">H23-I23</f>
        <v>2</v>
      </c>
      <c r="K23" s="10">
        <f t="shared" si="0"/>
        <v>449.2</v>
      </c>
      <c r="L23">
        <v>1.8757440256957114</v>
      </c>
      <c r="M23" s="66">
        <f t="shared" si="1"/>
        <v>926.84263797676499</v>
      </c>
    </row>
    <row r="24" spans="1:13">
      <c r="A24" s="10">
        <v>20</v>
      </c>
      <c r="B24" s="10" t="s">
        <v>108</v>
      </c>
      <c r="C24" s="10">
        <v>26.3</v>
      </c>
      <c r="D24" s="10">
        <v>117</v>
      </c>
      <c r="E24" s="10">
        <v>50</v>
      </c>
      <c r="F24" s="10">
        <f t="shared" si="18"/>
        <v>87.75</v>
      </c>
      <c r="G24" s="10">
        <f t="shared" si="19"/>
        <v>25</v>
      </c>
      <c r="H24" s="10">
        <f t="shared" si="20"/>
        <v>4</v>
      </c>
      <c r="I24" s="10">
        <v>2</v>
      </c>
      <c r="J24" s="10">
        <f t="shared" si="21"/>
        <v>2</v>
      </c>
      <c r="K24" s="10">
        <f t="shared" si="0"/>
        <v>105.2</v>
      </c>
      <c r="L24">
        <v>1.8757440256957114</v>
      </c>
      <c r="M24" s="66">
        <f t="shared" si="1"/>
        <v>217.06109865350777</v>
      </c>
    </row>
    <row r="25" spans="1:13">
      <c r="A25" s="10">
        <v>21</v>
      </c>
      <c r="B25" s="10" t="s">
        <v>109</v>
      </c>
      <c r="C25" s="10">
        <v>55.2</v>
      </c>
      <c r="D25" s="10">
        <v>137</v>
      </c>
      <c r="E25" s="10">
        <v>45</v>
      </c>
      <c r="F25" s="10">
        <f t="shared" si="18"/>
        <v>102.75</v>
      </c>
      <c r="G25" s="10">
        <f t="shared" si="19"/>
        <v>22.5</v>
      </c>
      <c r="H25" s="10">
        <f t="shared" si="20"/>
        <v>5</v>
      </c>
      <c r="I25" s="10">
        <v>3</v>
      </c>
      <c r="J25" s="10">
        <f t="shared" si="21"/>
        <v>2</v>
      </c>
      <c r="K25" s="10">
        <f t="shared" si="0"/>
        <v>220.8</v>
      </c>
      <c r="L25">
        <v>1.8757440256957114</v>
      </c>
      <c r="M25" s="66">
        <f t="shared" si="1"/>
        <v>455.58070896097445</v>
      </c>
    </row>
    <row r="26" spans="1:13">
      <c r="A26" s="10">
        <v>22</v>
      </c>
      <c r="B26" s="10"/>
      <c r="C26" s="10"/>
      <c r="D26" s="10"/>
      <c r="E26" s="10"/>
      <c r="F26" s="10"/>
      <c r="G26" s="10"/>
      <c r="H26" s="10"/>
      <c r="I26" s="10"/>
      <c r="J26" s="10"/>
      <c r="K26" s="10">
        <f t="shared" si="0"/>
        <v>0</v>
      </c>
      <c r="L26">
        <v>1.8757440256957114</v>
      </c>
      <c r="M26" s="66">
        <f t="shared" si="1"/>
        <v>0</v>
      </c>
    </row>
    <row r="27" spans="1:13">
      <c r="A27" s="10">
        <v>23</v>
      </c>
      <c r="B27" s="10"/>
      <c r="C27" s="10"/>
      <c r="D27" s="10"/>
      <c r="E27" s="10"/>
      <c r="F27" s="10"/>
      <c r="G27" s="10"/>
      <c r="H27" s="10"/>
      <c r="I27" s="10"/>
      <c r="J27" s="10"/>
      <c r="K27" s="10">
        <f t="shared" si="0"/>
        <v>0</v>
      </c>
      <c r="L27">
        <v>1.8757440256957114</v>
      </c>
      <c r="M27" s="66">
        <f t="shared" si="1"/>
        <v>0</v>
      </c>
    </row>
    <row r="28" spans="1:13">
      <c r="A28" s="10">
        <v>24</v>
      </c>
      <c r="B28" s="10" t="s">
        <v>110</v>
      </c>
      <c r="C28" s="10">
        <v>38.299999999999997</v>
      </c>
      <c r="D28" s="10">
        <v>186</v>
      </c>
      <c r="E28" s="10">
        <v>45</v>
      </c>
      <c r="F28" s="10">
        <f t="shared" ref="F28:F31" si="22">D28*$F$4/100</f>
        <v>139.5</v>
      </c>
      <c r="G28" s="10">
        <f t="shared" ref="G28:G31" si="23">E28*$G$4/100</f>
        <v>22.5</v>
      </c>
      <c r="H28" s="10">
        <f t="shared" ref="H28:H31" si="24">_xlfn.CEILING.MATH(F28/G28)</f>
        <v>7</v>
      </c>
      <c r="I28" s="10">
        <v>4</v>
      </c>
      <c r="J28" s="10">
        <f t="shared" ref="J28:J31" si="25">H28-I28</f>
        <v>3</v>
      </c>
      <c r="K28" s="10">
        <f t="shared" si="0"/>
        <v>229.79999999999998</v>
      </c>
      <c r="L28">
        <v>1.8757440256957114</v>
      </c>
      <c r="M28" s="66">
        <f t="shared" si="1"/>
        <v>474.15057481536195</v>
      </c>
    </row>
    <row r="29" spans="1:13">
      <c r="A29" s="10">
        <v>25</v>
      </c>
      <c r="B29" s="10" t="s">
        <v>111</v>
      </c>
      <c r="C29" s="10"/>
      <c r="D29" s="10">
        <v>44</v>
      </c>
      <c r="E29" s="10">
        <v>55</v>
      </c>
      <c r="F29" s="10">
        <f t="shared" si="22"/>
        <v>33</v>
      </c>
      <c r="G29" s="10">
        <f t="shared" si="23"/>
        <v>27.5</v>
      </c>
      <c r="H29" s="10">
        <f t="shared" si="24"/>
        <v>2</v>
      </c>
      <c r="I29" s="10">
        <v>2</v>
      </c>
      <c r="J29" s="10">
        <f t="shared" si="25"/>
        <v>0</v>
      </c>
      <c r="K29" s="10">
        <f t="shared" si="0"/>
        <v>0</v>
      </c>
      <c r="L29">
        <v>1.8757440256957114</v>
      </c>
      <c r="M29" s="66">
        <f t="shared" si="1"/>
        <v>0</v>
      </c>
    </row>
    <row r="30" spans="1:13">
      <c r="A30" s="10">
        <v>26</v>
      </c>
      <c r="B30" s="10" t="s">
        <v>112</v>
      </c>
      <c r="C30" s="10">
        <v>17</v>
      </c>
      <c r="D30" s="10">
        <v>125</v>
      </c>
      <c r="E30" s="10">
        <v>45</v>
      </c>
      <c r="F30" s="10">
        <f t="shared" si="22"/>
        <v>93.75</v>
      </c>
      <c r="G30" s="10">
        <f t="shared" si="23"/>
        <v>22.5</v>
      </c>
      <c r="H30" s="10">
        <f t="shared" si="24"/>
        <v>5</v>
      </c>
      <c r="I30" s="10">
        <v>3</v>
      </c>
      <c r="J30" s="10">
        <f t="shared" si="25"/>
        <v>2</v>
      </c>
      <c r="K30" s="10">
        <f t="shared" si="0"/>
        <v>68</v>
      </c>
      <c r="L30">
        <v>1.8757440256957114</v>
      </c>
      <c r="M30" s="66">
        <f t="shared" si="1"/>
        <v>140.30565312203922</v>
      </c>
    </row>
    <row r="31" spans="1:13">
      <c r="A31" s="10">
        <v>156</v>
      </c>
      <c r="B31" s="10" t="s">
        <v>113</v>
      </c>
      <c r="C31" s="10">
        <v>11.5</v>
      </c>
      <c r="D31" s="10">
        <v>98</v>
      </c>
      <c r="E31" s="10">
        <v>45</v>
      </c>
      <c r="F31" s="10">
        <f t="shared" si="22"/>
        <v>73.5</v>
      </c>
      <c r="G31" s="10">
        <f t="shared" si="23"/>
        <v>22.5</v>
      </c>
      <c r="H31" s="10">
        <f t="shared" si="24"/>
        <v>4</v>
      </c>
      <c r="I31" s="10">
        <v>2</v>
      </c>
      <c r="J31" s="10">
        <f t="shared" si="25"/>
        <v>2</v>
      </c>
      <c r="K31" s="10">
        <f t="shared" si="0"/>
        <v>46</v>
      </c>
      <c r="L31">
        <v>1.8757440256957114</v>
      </c>
      <c r="M31" s="66">
        <f t="shared" si="1"/>
        <v>94.91264770020301</v>
      </c>
    </row>
    <row r="32" spans="1:13">
      <c r="K32" s="27">
        <f>SUM(K5:K31)</f>
        <v>2793</v>
      </c>
      <c r="M32" s="66"/>
    </row>
    <row r="33" spans="1:14">
      <c r="K33" s="26" t="s">
        <v>114</v>
      </c>
      <c r="M33" s="67">
        <f>SUM(M5:M32)</f>
        <v>5762.848370144935</v>
      </c>
      <c r="N33" s="68" t="s">
        <v>173</v>
      </c>
    </row>
    <row r="34" spans="1:14">
      <c r="A34" s="273" t="s">
        <v>115</v>
      </c>
      <c r="B34" s="273"/>
      <c r="M34" s="66"/>
    </row>
  </sheetData>
  <mergeCells count="3">
    <mergeCell ref="F1:F3"/>
    <mergeCell ref="G1:G3"/>
    <mergeCell ref="A34:B3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77"/>
  <sheetViews>
    <sheetView tabSelected="1" workbookViewId="0">
      <selection activeCell="C42" sqref="C42:C43"/>
    </sheetView>
  </sheetViews>
  <sheetFormatPr defaultRowHeight="12.75"/>
  <cols>
    <col min="1" max="1" width="38" style="70" bestFit="1" customWidth="1"/>
    <col min="2" max="2" width="9.140625" style="70"/>
    <col min="3" max="3" width="37.85546875" style="70" customWidth="1"/>
    <col min="4" max="4" width="34.85546875" style="70" bestFit="1" customWidth="1"/>
    <col min="5" max="5" width="24.85546875" style="70" bestFit="1" customWidth="1"/>
    <col min="6" max="7" width="9.140625" style="70"/>
    <col min="8" max="8" width="9.5703125" style="78" bestFit="1" customWidth="1"/>
    <col min="9" max="9" width="40.5703125" style="70" customWidth="1"/>
    <col min="10" max="257" width="9.140625" style="70"/>
    <col min="258" max="258" width="38" style="70" bestFit="1" customWidth="1"/>
    <col min="259" max="259" width="9.140625" style="70"/>
    <col min="260" max="260" width="34.85546875" style="70" bestFit="1" customWidth="1"/>
    <col min="261" max="261" width="24.85546875" style="70" bestFit="1" customWidth="1"/>
    <col min="262" max="263" width="9.140625" style="70"/>
    <col min="264" max="264" width="9.5703125" style="70" bestFit="1" customWidth="1"/>
    <col min="265" max="265" width="20.85546875" style="70" bestFit="1" customWidth="1"/>
    <col min="266" max="513" width="9.140625" style="70"/>
    <col min="514" max="514" width="38" style="70" bestFit="1" customWidth="1"/>
    <col min="515" max="515" width="9.140625" style="70"/>
    <col min="516" max="516" width="34.85546875" style="70" bestFit="1" customWidth="1"/>
    <col min="517" max="517" width="24.85546875" style="70" bestFit="1" customWidth="1"/>
    <col min="518" max="519" width="9.140625" style="70"/>
    <col min="520" max="520" width="9.5703125" style="70" bestFit="1" customWidth="1"/>
    <col min="521" max="521" width="20.85546875" style="70" bestFit="1" customWidth="1"/>
    <col min="522" max="769" width="9.140625" style="70"/>
    <col min="770" max="770" width="38" style="70" bestFit="1" customWidth="1"/>
    <col min="771" max="771" width="9.140625" style="70"/>
    <col min="772" max="772" width="34.85546875" style="70" bestFit="1" customWidth="1"/>
    <col min="773" max="773" width="24.85546875" style="70" bestFit="1" customWidth="1"/>
    <col min="774" max="775" width="9.140625" style="70"/>
    <col min="776" max="776" width="9.5703125" style="70" bestFit="1" customWidth="1"/>
    <col min="777" max="777" width="20.85546875" style="70" bestFit="1" customWidth="1"/>
    <col min="778" max="1025" width="9.140625" style="70"/>
    <col min="1026" max="1026" width="38" style="70" bestFit="1" customWidth="1"/>
    <col min="1027" max="1027" width="9.140625" style="70"/>
    <col min="1028" max="1028" width="34.85546875" style="70" bestFit="1" customWidth="1"/>
    <col min="1029" max="1029" width="24.85546875" style="70" bestFit="1" customWidth="1"/>
    <col min="1030" max="1031" width="9.140625" style="70"/>
    <col min="1032" max="1032" width="9.5703125" style="70" bestFit="1" customWidth="1"/>
    <col min="1033" max="1033" width="20.85546875" style="70" bestFit="1" customWidth="1"/>
    <col min="1034" max="1281" width="9.140625" style="70"/>
    <col min="1282" max="1282" width="38" style="70" bestFit="1" customWidth="1"/>
    <col min="1283" max="1283" width="9.140625" style="70"/>
    <col min="1284" max="1284" width="34.85546875" style="70" bestFit="1" customWidth="1"/>
    <col min="1285" max="1285" width="24.85546875" style="70" bestFit="1" customWidth="1"/>
    <col min="1286" max="1287" width="9.140625" style="70"/>
    <col min="1288" max="1288" width="9.5703125" style="70" bestFit="1" customWidth="1"/>
    <col min="1289" max="1289" width="20.85546875" style="70" bestFit="1" customWidth="1"/>
    <col min="1290" max="1537" width="9.140625" style="70"/>
    <col min="1538" max="1538" width="38" style="70" bestFit="1" customWidth="1"/>
    <col min="1539" max="1539" width="9.140625" style="70"/>
    <col min="1540" max="1540" width="34.85546875" style="70" bestFit="1" customWidth="1"/>
    <col min="1541" max="1541" width="24.85546875" style="70" bestFit="1" customWidth="1"/>
    <col min="1542" max="1543" width="9.140625" style="70"/>
    <col min="1544" max="1544" width="9.5703125" style="70" bestFit="1" customWidth="1"/>
    <col min="1545" max="1545" width="20.85546875" style="70" bestFit="1" customWidth="1"/>
    <col min="1546" max="1793" width="9.140625" style="70"/>
    <col min="1794" max="1794" width="38" style="70" bestFit="1" customWidth="1"/>
    <col min="1795" max="1795" width="9.140625" style="70"/>
    <col min="1796" max="1796" width="34.85546875" style="70" bestFit="1" customWidth="1"/>
    <col min="1797" max="1797" width="24.85546875" style="70" bestFit="1" customWidth="1"/>
    <col min="1798" max="1799" width="9.140625" style="70"/>
    <col min="1800" max="1800" width="9.5703125" style="70" bestFit="1" customWidth="1"/>
    <col min="1801" max="1801" width="20.85546875" style="70" bestFit="1" customWidth="1"/>
    <col min="1802" max="2049" width="9.140625" style="70"/>
    <col min="2050" max="2050" width="38" style="70" bestFit="1" customWidth="1"/>
    <col min="2051" max="2051" width="9.140625" style="70"/>
    <col min="2052" max="2052" width="34.85546875" style="70" bestFit="1" customWidth="1"/>
    <col min="2053" max="2053" width="24.85546875" style="70" bestFit="1" customWidth="1"/>
    <col min="2054" max="2055" width="9.140625" style="70"/>
    <col min="2056" max="2056" width="9.5703125" style="70" bestFit="1" customWidth="1"/>
    <col min="2057" max="2057" width="20.85546875" style="70" bestFit="1" customWidth="1"/>
    <col min="2058" max="2305" width="9.140625" style="70"/>
    <col min="2306" max="2306" width="38" style="70" bestFit="1" customWidth="1"/>
    <col min="2307" max="2307" width="9.140625" style="70"/>
    <col min="2308" max="2308" width="34.85546875" style="70" bestFit="1" customWidth="1"/>
    <col min="2309" max="2309" width="24.85546875" style="70" bestFit="1" customWidth="1"/>
    <col min="2310" max="2311" width="9.140625" style="70"/>
    <col min="2312" max="2312" width="9.5703125" style="70" bestFit="1" customWidth="1"/>
    <col min="2313" max="2313" width="20.85546875" style="70" bestFit="1" customWidth="1"/>
    <col min="2314" max="2561" width="9.140625" style="70"/>
    <col min="2562" max="2562" width="38" style="70" bestFit="1" customWidth="1"/>
    <col min="2563" max="2563" width="9.140625" style="70"/>
    <col min="2564" max="2564" width="34.85546875" style="70" bestFit="1" customWidth="1"/>
    <col min="2565" max="2565" width="24.85546875" style="70" bestFit="1" customWidth="1"/>
    <col min="2566" max="2567" width="9.140625" style="70"/>
    <col min="2568" max="2568" width="9.5703125" style="70" bestFit="1" customWidth="1"/>
    <col min="2569" max="2569" width="20.85546875" style="70" bestFit="1" customWidth="1"/>
    <col min="2570" max="2817" width="9.140625" style="70"/>
    <col min="2818" max="2818" width="38" style="70" bestFit="1" customWidth="1"/>
    <col min="2819" max="2819" width="9.140625" style="70"/>
    <col min="2820" max="2820" width="34.85546875" style="70" bestFit="1" customWidth="1"/>
    <col min="2821" max="2821" width="24.85546875" style="70" bestFit="1" customWidth="1"/>
    <col min="2822" max="2823" width="9.140625" style="70"/>
    <col min="2824" max="2824" width="9.5703125" style="70" bestFit="1" customWidth="1"/>
    <col min="2825" max="2825" width="20.85546875" style="70" bestFit="1" customWidth="1"/>
    <col min="2826" max="3073" width="9.140625" style="70"/>
    <col min="3074" max="3074" width="38" style="70" bestFit="1" customWidth="1"/>
    <col min="3075" max="3075" width="9.140625" style="70"/>
    <col min="3076" max="3076" width="34.85546875" style="70" bestFit="1" customWidth="1"/>
    <col min="3077" max="3077" width="24.85546875" style="70" bestFit="1" customWidth="1"/>
    <col min="3078" max="3079" width="9.140625" style="70"/>
    <col min="3080" max="3080" width="9.5703125" style="70" bestFit="1" customWidth="1"/>
    <col min="3081" max="3081" width="20.85546875" style="70" bestFit="1" customWidth="1"/>
    <col min="3082" max="3329" width="9.140625" style="70"/>
    <col min="3330" max="3330" width="38" style="70" bestFit="1" customWidth="1"/>
    <col min="3331" max="3331" width="9.140625" style="70"/>
    <col min="3332" max="3332" width="34.85546875" style="70" bestFit="1" customWidth="1"/>
    <col min="3333" max="3333" width="24.85546875" style="70" bestFit="1" customWidth="1"/>
    <col min="3334" max="3335" width="9.140625" style="70"/>
    <col min="3336" max="3336" width="9.5703125" style="70" bestFit="1" customWidth="1"/>
    <col min="3337" max="3337" width="20.85546875" style="70" bestFit="1" customWidth="1"/>
    <col min="3338" max="3585" width="9.140625" style="70"/>
    <col min="3586" max="3586" width="38" style="70" bestFit="1" customWidth="1"/>
    <col min="3587" max="3587" width="9.140625" style="70"/>
    <col min="3588" max="3588" width="34.85546875" style="70" bestFit="1" customWidth="1"/>
    <col min="3589" max="3589" width="24.85546875" style="70" bestFit="1" customWidth="1"/>
    <col min="3590" max="3591" width="9.140625" style="70"/>
    <col min="3592" max="3592" width="9.5703125" style="70" bestFit="1" customWidth="1"/>
    <col min="3593" max="3593" width="20.85546875" style="70" bestFit="1" customWidth="1"/>
    <col min="3594" max="3841" width="9.140625" style="70"/>
    <col min="3842" max="3842" width="38" style="70" bestFit="1" customWidth="1"/>
    <col min="3843" max="3843" width="9.140625" style="70"/>
    <col min="3844" max="3844" width="34.85546875" style="70" bestFit="1" customWidth="1"/>
    <col min="3845" max="3845" width="24.85546875" style="70" bestFit="1" customWidth="1"/>
    <col min="3846" max="3847" width="9.140625" style="70"/>
    <col min="3848" max="3848" width="9.5703125" style="70" bestFit="1" customWidth="1"/>
    <col min="3849" max="3849" width="20.85546875" style="70" bestFit="1" customWidth="1"/>
    <col min="3850" max="4097" width="9.140625" style="70"/>
    <col min="4098" max="4098" width="38" style="70" bestFit="1" customWidth="1"/>
    <col min="4099" max="4099" width="9.140625" style="70"/>
    <col min="4100" max="4100" width="34.85546875" style="70" bestFit="1" customWidth="1"/>
    <col min="4101" max="4101" width="24.85546875" style="70" bestFit="1" customWidth="1"/>
    <col min="4102" max="4103" width="9.140625" style="70"/>
    <col min="4104" max="4104" width="9.5703125" style="70" bestFit="1" customWidth="1"/>
    <col min="4105" max="4105" width="20.85546875" style="70" bestFit="1" customWidth="1"/>
    <col min="4106" max="4353" width="9.140625" style="70"/>
    <col min="4354" max="4354" width="38" style="70" bestFit="1" customWidth="1"/>
    <col min="4355" max="4355" width="9.140625" style="70"/>
    <col min="4356" max="4356" width="34.85546875" style="70" bestFit="1" customWidth="1"/>
    <col min="4357" max="4357" width="24.85546875" style="70" bestFit="1" customWidth="1"/>
    <col min="4358" max="4359" width="9.140625" style="70"/>
    <col min="4360" max="4360" width="9.5703125" style="70" bestFit="1" customWidth="1"/>
    <col min="4361" max="4361" width="20.85546875" style="70" bestFit="1" customWidth="1"/>
    <col min="4362" max="4609" width="9.140625" style="70"/>
    <col min="4610" max="4610" width="38" style="70" bestFit="1" customWidth="1"/>
    <col min="4611" max="4611" width="9.140625" style="70"/>
    <col min="4612" max="4612" width="34.85546875" style="70" bestFit="1" customWidth="1"/>
    <col min="4613" max="4613" width="24.85546875" style="70" bestFit="1" customWidth="1"/>
    <col min="4614" max="4615" width="9.140625" style="70"/>
    <col min="4616" max="4616" width="9.5703125" style="70" bestFit="1" customWidth="1"/>
    <col min="4617" max="4617" width="20.85546875" style="70" bestFit="1" customWidth="1"/>
    <col min="4618" max="4865" width="9.140625" style="70"/>
    <col min="4866" max="4866" width="38" style="70" bestFit="1" customWidth="1"/>
    <col min="4867" max="4867" width="9.140625" style="70"/>
    <col min="4868" max="4868" width="34.85546875" style="70" bestFit="1" customWidth="1"/>
    <col min="4869" max="4869" width="24.85546875" style="70" bestFit="1" customWidth="1"/>
    <col min="4870" max="4871" width="9.140625" style="70"/>
    <col min="4872" max="4872" width="9.5703125" style="70" bestFit="1" customWidth="1"/>
    <col min="4873" max="4873" width="20.85546875" style="70" bestFit="1" customWidth="1"/>
    <col min="4874" max="5121" width="9.140625" style="70"/>
    <col min="5122" max="5122" width="38" style="70" bestFit="1" customWidth="1"/>
    <col min="5123" max="5123" width="9.140625" style="70"/>
    <col min="5124" max="5124" width="34.85546875" style="70" bestFit="1" customWidth="1"/>
    <col min="5125" max="5125" width="24.85546875" style="70" bestFit="1" customWidth="1"/>
    <col min="5126" max="5127" width="9.140625" style="70"/>
    <col min="5128" max="5128" width="9.5703125" style="70" bestFit="1" customWidth="1"/>
    <col min="5129" max="5129" width="20.85546875" style="70" bestFit="1" customWidth="1"/>
    <col min="5130" max="5377" width="9.140625" style="70"/>
    <col min="5378" max="5378" width="38" style="70" bestFit="1" customWidth="1"/>
    <col min="5379" max="5379" width="9.140625" style="70"/>
    <col min="5380" max="5380" width="34.85546875" style="70" bestFit="1" customWidth="1"/>
    <col min="5381" max="5381" width="24.85546875" style="70" bestFit="1" customWidth="1"/>
    <col min="5382" max="5383" width="9.140625" style="70"/>
    <col min="5384" max="5384" width="9.5703125" style="70" bestFit="1" customWidth="1"/>
    <col min="5385" max="5385" width="20.85546875" style="70" bestFit="1" customWidth="1"/>
    <col min="5386" max="5633" width="9.140625" style="70"/>
    <col min="5634" max="5634" width="38" style="70" bestFit="1" customWidth="1"/>
    <col min="5635" max="5635" width="9.140625" style="70"/>
    <col min="5636" max="5636" width="34.85546875" style="70" bestFit="1" customWidth="1"/>
    <col min="5637" max="5637" width="24.85546875" style="70" bestFit="1" customWidth="1"/>
    <col min="5638" max="5639" width="9.140625" style="70"/>
    <col min="5640" max="5640" width="9.5703125" style="70" bestFit="1" customWidth="1"/>
    <col min="5641" max="5641" width="20.85546875" style="70" bestFit="1" customWidth="1"/>
    <col min="5642" max="5889" width="9.140625" style="70"/>
    <col min="5890" max="5890" width="38" style="70" bestFit="1" customWidth="1"/>
    <col min="5891" max="5891" width="9.140625" style="70"/>
    <col min="5892" max="5892" width="34.85546875" style="70" bestFit="1" customWidth="1"/>
    <col min="5893" max="5893" width="24.85546875" style="70" bestFit="1" customWidth="1"/>
    <col min="5894" max="5895" width="9.140625" style="70"/>
    <col min="5896" max="5896" width="9.5703125" style="70" bestFit="1" customWidth="1"/>
    <col min="5897" max="5897" width="20.85546875" style="70" bestFit="1" customWidth="1"/>
    <col min="5898" max="6145" width="9.140625" style="70"/>
    <col min="6146" max="6146" width="38" style="70" bestFit="1" customWidth="1"/>
    <col min="6147" max="6147" width="9.140625" style="70"/>
    <col min="6148" max="6148" width="34.85546875" style="70" bestFit="1" customWidth="1"/>
    <col min="6149" max="6149" width="24.85546875" style="70" bestFit="1" customWidth="1"/>
    <col min="6150" max="6151" width="9.140625" style="70"/>
    <col min="6152" max="6152" width="9.5703125" style="70" bestFit="1" customWidth="1"/>
    <col min="6153" max="6153" width="20.85546875" style="70" bestFit="1" customWidth="1"/>
    <col min="6154" max="6401" width="9.140625" style="70"/>
    <col min="6402" max="6402" width="38" style="70" bestFit="1" customWidth="1"/>
    <col min="6403" max="6403" width="9.140625" style="70"/>
    <col min="6404" max="6404" width="34.85546875" style="70" bestFit="1" customWidth="1"/>
    <col min="6405" max="6405" width="24.85546875" style="70" bestFit="1" customWidth="1"/>
    <col min="6406" max="6407" width="9.140625" style="70"/>
    <col min="6408" max="6408" width="9.5703125" style="70" bestFit="1" customWidth="1"/>
    <col min="6409" max="6409" width="20.85546875" style="70" bestFit="1" customWidth="1"/>
    <col min="6410" max="6657" width="9.140625" style="70"/>
    <col min="6658" max="6658" width="38" style="70" bestFit="1" customWidth="1"/>
    <col min="6659" max="6659" width="9.140625" style="70"/>
    <col min="6660" max="6660" width="34.85546875" style="70" bestFit="1" customWidth="1"/>
    <col min="6661" max="6661" width="24.85546875" style="70" bestFit="1" customWidth="1"/>
    <col min="6662" max="6663" width="9.140625" style="70"/>
    <col min="6664" max="6664" width="9.5703125" style="70" bestFit="1" customWidth="1"/>
    <col min="6665" max="6665" width="20.85546875" style="70" bestFit="1" customWidth="1"/>
    <col min="6666" max="6913" width="9.140625" style="70"/>
    <col min="6914" max="6914" width="38" style="70" bestFit="1" customWidth="1"/>
    <col min="6915" max="6915" width="9.140625" style="70"/>
    <col min="6916" max="6916" width="34.85546875" style="70" bestFit="1" customWidth="1"/>
    <col min="6917" max="6917" width="24.85546875" style="70" bestFit="1" customWidth="1"/>
    <col min="6918" max="6919" width="9.140625" style="70"/>
    <col min="6920" max="6920" width="9.5703125" style="70" bestFit="1" customWidth="1"/>
    <col min="6921" max="6921" width="20.85546875" style="70" bestFit="1" customWidth="1"/>
    <col min="6922" max="7169" width="9.140625" style="70"/>
    <col min="7170" max="7170" width="38" style="70" bestFit="1" customWidth="1"/>
    <col min="7171" max="7171" width="9.140625" style="70"/>
    <col min="7172" max="7172" width="34.85546875" style="70" bestFit="1" customWidth="1"/>
    <col min="7173" max="7173" width="24.85546875" style="70" bestFit="1" customWidth="1"/>
    <col min="7174" max="7175" width="9.140625" style="70"/>
    <col min="7176" max="7176" width="9.5703125" style="70" bestFit="1" customWidth="1"/>
    <col min="7177" max="7177" width="20.85546875" style="70" bestFit="1" customWidth="1"/>
    <col min="7178" max="7425" width="9.140625" style="70"/>
    <col min="7426" max="7426" width="38" style="70" bestFit="1" customWidth="1"/>
    <col min="7427" max="7427" width="9.140625" style="70"/>
    <col min="7428" max="7428" width="34.85546875" style="70" bestFit="1" customWidth="1"/>
    <col min="7429" max="7429" width="24.85546875" style="70" bestFit="1" customWidth="1"/>
    <col min="7430" max="7431" width="9.140625" style="70"/>
    <col min="7432" max="7432" width="9.5703125" style="70" bestFit="1" customWidth="1"/>
    <col min="7433" max="7433" width="20.85546875" style="70" bestFit="1" customWidth="1"/>
    <col min="7434" max="7681" width="9.140625" style="70"/>
    <col min="7682" max="7682" width="38" style="70" bestFit="1" customWidth="1"/>
    <col min="7683" max="7683" width="9.140625" style="70"/>
    <col min="7684" max="7684" width="34.85546875" style="70" bestFit="1" customWidth="1"/>
    <col min="7685" max="7685" width="24.85546875" style="70" bestFit="1" customWidth="1"/>
    <col min="7686" max="7687" width="9.140625" style="70"/>
    <col min="7688" max="7688" width="9.5703125" style="70" bestFit="1" customWidth="1"/>
    <col min="7689" max="7689" width="20.85546875" style="70" bestFit="1" customWidth="1"/>
    <col min="7690" max="7937" width="9.140625" style="70"/>
    <col min="7938" max="7938" width="38" style="70" bestFit="1" customWidth="1"/>
    <col min="7939" max="7939" width="9.140625" style="70"/>
    <col min="7940" max="7940" width="34.85546875" style="70" bestFit="1" customWidth="1"/>
    <col min="7941" max="7941" width="24.85546875" style="70" bestFit="1" customWidth="1"/>
    <col min="7942" max="7943" width="9.140625" style="70"/>
    <col min="7944" max="7944" width="9.5703125" style="70" bestFit="1" customWidth="1"/>
    <col min="7945" max="7945" width="20.85546875" style="70" bestFit="1" customWidth="1"/>
    <col min="7946" max="8193" width="9.140625" style="70"/>
    <col min="8194" max="8194" width="38" style="70" bestFit="1" customWidth="1"/>
    <col min="8195" max="8195" width="9.140625" style="70"/>
    <col min="8196" max="8196" width="34.85546875" style="70" bestFit="1" customWidth="1"/>
    <col min="8197" max="8197" width="24.85546875" style="70" bestFit="1" customWidth="1"/>
    <col min="8198" max="8199" width="9.140625" style="70"/>
    <col min="8200" max="8200" width="9.5703125" style="70" bestFit="1" customWidth="1"/>
    <col min="8201" max="8201" width="20.85546875" style="70" bestFit="1" customWidth="1"/>
    <col min="8202" max="8449" width="9.140625" style="70"/>
    <col min="8450" max="8450" width="38" style="70" bestFit="1" customWidth="1"/>
    <col min="8451" max="8451" width="9.140625" style="70"/>
    <col min="8452" max="8452" width="34.85546875" style="70" bestFit="1" customWidth="1"/>
    <col min="8453" max="8453" width="24.85546875" style="70" bestFit="1" customWidth="1"/>
    <col min="8454" max="8455" width="9.140625" style="70"/>
    <col min="8456" max="8456" width="9.5703125" style="70" bestFit="1" customWidth="1"/>
    <col min="8457" max="8457" width="20.85546875" style="70" bestFit="1" customWidth="1"/>
    <col min="8458" max="8705" width="9.140625" style="70"/>
    <col min="8706" max="8706" width="38" style="70" bestFit="1" customWidth="1"/>
    <col min="8707" max="8707" width="9.140625" style="70"/>
    <col min="8708" max="8708" width="34.85546875" style="70" bestFit="1" customWidth="1"/>
    <col min="8709" max="8709" width="24.85546875" style="70" bestFit="1" customWidth="1"/>
    <col min="8710" max="8711" width="9.140625" style="70"/>
    <col min="8712" max="8712" width="9.5703125" style="70" bestFit="1" customWidth="1"/>
    <col min="8713" max="8713" width="20.85546875" style="70" bestFit="1" customWidth="1"/>
    <col min="8714" max="8961" width="9.140625" style="70"/>
    <col min="8962" max="8962" width="38" style="70" bestFit="1" customWidth="1"/>
    <col min="8963" max="8963" width="9.140625" style="70"/>
    <col min="8964" max="8964" width="34.85546875" style="70" bestFit="1" customWidth="1"/>
    <col min="8965" max="8965" width="24.85546875" style="70" bestFit="1" customWidth="1"/>
    <col min="8966" max="8967" width="9.140625" style="70"/>
    <col min="8968" max="8968" width="9.5703125" style="70" bestFit="1" customWidth="1"/>
    <col min="8969" max="8969" width="20.85546875" style="70" bestFit="1" customWidth="1"/>
    <col min="8970" max="9217" width="9.140625" style="70"/>
    <col min="9218" max="9218" width="38" style="70" bestFit="1" customWidth="1"/>
    <col min="9219" max="9219" width="9.140625" style="70"/>
    <col min="9220" max="9220" width="34.85546875" style="70" bestFit="1" customWidth="1"/>
    <col min="9221" max="9221" width="24.85546875" style="70" bestFit="1" customWidth="1"/>
    <col min="9222" max="9223" width="9.140625" style="70"/>
    <col min="9224" max="9224" width="9.5703125" style="70" bestFit="1" customWidth="1"/>
    <col min="9225" max="9225" width="20.85546875" style="70" bestFit="1" customWidth="1"/>
    <col min="9226" max="9473" width="9.140625" style="70"/>
    <col min="9474" max="9474" width="38" style="70" bestFit="1" customWidth="1"/>
    <col min="9475" max="9475" width="9.140625" style="70"/>
    <col min="9476" max="9476" width="34.85546875" style="70" bestFit="1" customWidth="1"/>
    <col min="9477" max="9477" width="24.85546875" style="70" bestFit="1" customWidth="1"/>
    <col min="9478" max="9479" width="9.140625" style="70"/>
    <col min="9480" max="9480" width="9.5703125" style="70" bestFit="1" customWidth="1"/>
    <col min="9481" max="9481" width="20.85546875" style="70" bestFit="1" customWidth="1"/>
    <col min="9482" max="9729" width="9.140625" style="70"/>
    <col min="9730" max="9730" width="38" style="70" bestFit="1" customWidth="1"/>
    <col min="9731" max="9731" width="9.140625" style="70"/>
    <col min="9732" max="9732" width="34.85546875" style="70" bestFit="1" customWidth="1"/>
    <col min="9733" max="9733" width="24.85546875" style="70" bestFit="1" customWidth="1"/>
    <col min="9734" max="9735" width="9.140625" style="70"/>
    <col min="9736" max="9736" width="9.5703125" style="70" bestFit="1" customWidth="1"/>
    <col min="9737" max="9737" width="20.85546875" style="70" bestFit="1" customWidth="1"/>
    <col min="9738" max="9985" width="9.140625" style="70"/>
    <col min="9986" max="9986" width="38" style="70" bestFit="1" customWidth="1"/>
    <col min="9987" max="9987" width="9.140625" style="70"/>
    <col min="9988" max="9988" width="34.85546875" style="70" bestFit="1" customWidth="1"/>
    <col min="9989" max="9989" width="24.85546875" style="70" bestFit="1" customWidth="1"/>
    <col min="9990" max="9991" width="9.140625" style="70"/>
    <col min="9992" max="9992" width="9.5703125" style="70" bestFit="1" customWidth="1"/>
    <col min="9993" max="9993" width="20.85546875" style="70" bestFit="1" customWidth="1"/>
    <col min="9994" max="10241" width="9.140625" style="70"/>
    <col min="10242" max="10242" width="38" style="70" bestFit="1" customWidth="1"/>
    <col min="10243" max="10243" width="9.140625" style="70"/>
    <col min="10244" max="10244" width="34.85546875" style="70" bestFit="1" customWidth="1"/>
    <col min="10245" max="10245" width="24.85546875" style="70" bestFit="1" customWidth="1"/>
    <col min="10246" max="10247" width="9.140625" style="70"/>
    <col min="10248" max="10248" width="9.5703125" style="70" bestFit="1" customWidth="1"/>
    <col min="10249" max="10249" width="20.85546875" style="70" bestFit="1" customWidth="1"/>
    <col min="10250" max="10497" width="9.140625" style="70"/>
    <col min="10498" max="10498" width="38" style="70" bestFit="1" customWidth="1"/>
    <col min="10499" max="10499" width="9.140625" style="70"/>
    <col min="10500" max="10500" width="34.85546875" style="70" bestFit="1" customWidth="1"/>
    <col min="10501" max="10501" width="24.85546875" style="70" bestFit="1" customWidth="1"/>
    <col min="10502" max="10503" width="9.140625" style="70"/>
    <col min="10504" max="10504" width="9.5703125" style="70" bestFit="1" customWidth="1"/>
    <col min="10505" max="10505" width="20.85546875" style="70" bestFit="1" customWidth="1"/>
    <col min="10506" max="10753" width="9.140625" style="70"/>
    <col min="10754" max="10754" width="38" style="70" bestFit="1" customWidth="1"/>
    <col min="10755" max="10755" width="9.140625" style="70"/>
    <col min="10756" max="10756" width="34.85546875" style="70" bestFit="1" customWidth="1"/>
    <col min="10757" max="10757" width="24.85546875" style="70" bestFit="1" customWidth="1"/>
    <col min="10758" max="10759" width="9.140625" style="70"/>
    <col min="10760" max="10760" width="9.5703125" style="70" bestFit="1" customWidth="1"/>
    <col min="10761" max="10761" width="20.85546875" style="70" bestFit="1" customWidth="1"/>
    <col min="10762" max="11009" width="9.140625" style="70"/>
    <col min="11010" max="11010" width="38" style="70" bestFit="1" customWidth="1"/>
    <col min="11011" max="11011" width="9.140625" style="70"/>
    <col min="11012" max="11012" width="34.85546875" style="70" bestFit="1" customWidth="1"/>
    <col min="11013" max="11013" width="24.85546875" style="70" bestFit="1" customWidth="1"/>
    <col min="11014" max="11015" width="9.140625" style="70"/>
    <col min="11016" max="11016" width="9.5703125" style="70" bestFit="1" customWidth="1"/>
    <col min="11017" max="11017" width="20.85546875" style="70" bestFit="1" customWidth="1"/>
    <col min="11018" max="11265" width="9.140625" style="70"/>
    <col min="11266" max="11266" width="38" style="70" bestFit="1" customWidth="1"/>
    <col min="11267" max="11267" width="9.140625" style="70"/>
    <col min="11268" max="11268" width="34.85546875" style="70" bestFit="1" customWidth="1"/>
    <col min="11269" max="11269" width="24.85546875" style="70" bestFit="1" customWidth="1"/>
    <col min="11270" max="11271" width="9.140625" style="70"/>
    <col min="11272" max="11272" width="9.5703125" style="70" bestFit="1" customWidth="1"/>
    <col min="11273" max="11273" width="20.85546875" style="70" bestFit="1" customWidth="1"/>
    <col min="11274" max="11521" width="9.140625" style="70"/>
    <col min="11522" max="11522" width="38" style="70" bestFit="1" customWidth="1"/>
    <col min="11523" max="11523" width="9.140625" style="70"/>
    <col min="11524" max="11524" width="34.85546875" style="70" bestFit="1" customWidth="1"/>
    <col min="11525" max="11525" width="24.85546875" style="70" bestFit="1" customWidth="1"/>
    <col min="11526" max="11527" width="9.140625" style="70"/>
    <col min="11528" max="11528" width="9.5703125" style="70" bestFit="1" customWidth="1"/>
    <col min="11529" max="11529" width="20.85546875" style="70" bestFit="1" customWidth="1"/>
    <col min="11530" max="11777" width="9.140625" style="70"/>
    <col min="11778" max="11778" width="38" style="70" bestFit="1" customWidth="1"/>
    <col min="11779" max="11779" width="9.140625" style="70"/>
    <col min="11780" max="11780" width="34.85546875" style="70" bestFit="1" customWidth="1"/>
    <col min="11781" max="11781" width="24.85546875" style="70" bestFit="1" customWidth="1"/>
    <col min="11782" max="11783" width="9.140625" style="70"/>
    <col min="11784" max="11784" width="9.5703125" style="70" bestFit="1" customWidth="1"/>
    <col min="11785" max="11785" width="20.85546875" style="70" bestFit="1" customWidth="1"/>
    <col min="11786" max="12033" width="9.140625" style="70"/>
    <col min="12034" max="12034" width="38" style="70" bestFit="1" customWidth="1"/>
    <col min="12035" max="12035" width="9.140625" style="70"/>
    <col min="12036" max="12036" width="34.85546875" style="70" bestFit="1" customWidth="1"/>
    <col min="12037" max="12037" width="24.85546875" style="70" bestFit="1" customWidth="1"/>
    <col min="12038" max="12039" width="9.140625" style="70"/>
    <col min="12040" max="12040" width="9.5703125" style="70" bestFit="1" customWidth="1"/>
    <col min="12041" max="12041" width="20.85546875" style="70" bestFit="1" customWidth="1"/>
    <col min="12042" max="12289" width="9.140625" style="70"/>
    <col min="12290" max="12290" width="38" style="70" bestFit="1" customWidth="1"/>
    <col min="12291" max="12291" width="9.140625" style="70"/>
    <col min="12292" max="12292" width="34.85546875" style="70" bestFit="1" customWidth="1"/>
    <col min="12293" max="12293" width="24.85546875" style="70" bestFit="1" customWidth="1"/>
    <col min="12294" max="12295" width="9.140625" style="70"/>
    <col min="12296" max="12296" width="9.5703125" style="70" bestFit="1" customWidth="1"/>
    <col min="12297" max="12297" width="20.85546875" style="70" bestFit="1" customWidth="1"/>
    <col min="12298" max="12545" width="9.140625" style="70"/>
    <col min="12546" max="12546" width="38" style="70" bestFit="1" customWidth="1"/>
    <col min="12547" max="12547" width="9.140625" style="70"/>
    <col min="12548" max="12548" width="34.85546875" style="70" bestFit="1" customWidth="1"/>
    <col min="12549" max="12549" width="24.85546875" style="70" bestFit="1" customWidth="1"/>
    <col min="12550" max="12551" width="9.140625" style="70"/>
    <col min="12552" max="12552" width="9.5703125" style="70" bestFit="1" customWidth="1"/>
    <col min="12553" max="12553" width="20.85546875" style="70" bestFit="1" customWidth="1"/>
    <col min="12554" max="12801" width="9.140625" style="70"/>
    <col min="12802" max="12802" width="38" style="70" bestFit="1" customWidth="1"/>
    <col min="12803" max="12803" width="9.140625" style="70"/>
    <col min="12804" max="12804" width="34.85546875" style="70" bestFit="1" customWidth="1"/>
    <col min="12805" max="12805" width="24.85546875" style="70" bestFit="1" customWidth="1"/>
    <col min="12806" max="12807" width="9.140625" style="70"/>
    <col min="12808" max="12808" width="9.5703125" style="70" bestFit="1" customWidth="1"/>
    <col min="12809" max="12809" width="20.85546875" style="70" bestFit="1" customWidth="1"/>
    <col min="12810" max="13057" width="9.140625" style="70"/>
    <col min="13058" max="13058" width="38" style="70" bestFit="1" customWidth="1"/>
    <col min="13059" max="13059" width="9.140625" style="70"/>
    <col min="13060" max="13060" width="34.85546875" style="70" bestFit="1" customWidth="1"/>
    <col min="13061" max="13061" width="24.85546875" style="70" bestFit="1" customWidth="1"/>
    <col min="13062" max="13063" width="9.140625" style="70"/>
    <col min="13064" max="13064" width="9.5703125" style="70" bestFit="1" customWidth="1"/>
    <col min="13065" max="13065" width="20.85546875" style="70" bestFit="1" customWidth="1"/>
    <col min="13066" max="13313" width="9.140625" style="70"/>
    <col min="13314" max="13314" width="38" style="70" bestFit="1" customWidth="1"/>
    <col min="13315" max="13315" width="9.140625" style="70"/>
    <col min="13316" max="13316" width="34.85546875" style="70" bestFit="1" customWidth="1"/>
    <col min="13317" max="13317" width="24.85546875" style="70" bestFit="1" customWidth="1"/>
    <col min="13318" max="13319" width="9.140625" style="70"/>
    <col min="13320" max="13320" width="9.5703125" style="70" bestFit="1" customWidth="1"/>
    <col min="13321" max="13321" width="20.85546875" style="70" bestFit="1" customWidth="1"/>
    <col min="13322" max="13569" width="9.140625" style="70"/>
    <col min="13570" max="13570" width="38" style="70" bestFit="1" customWidth="1"/>
    <col min="13571" max="13571" width="9.140625" style="70"/>
    <col min="13572" max="13572" width="34.85546875" style="70" bestFit="1" customWidth="1"/>
    <col min="13573" max="13573" width="24.85546875" style="70" bestFit="1" customWidth="1"/>
    <col min="13574" max="13575" width="9.140625" style="70"/>
    <col min="13576" max="13576" width="9.5703125" style="70" bestFit="1" customWidth="1"/>
    <col min="13577" max="13577" width="20.85546875" style="70" bestFit="1" customWidth="1"/>
    <col min="13578" max="13825" width="9.140625" style="70"/>
    <col min="13826" max="13826" width="38" style="70" bestFit="1" customWidth="1"/>
    <col min="13827" max="13827" width="9.140625" style="70"/>
    <col min="13828" max="13828" width="34.85546875" style="70" bestFit="1" customWidth="1"/>
    <col min="13829" max="13829" width="24.85546875" style="70" bestFit="1" customWidth="1"/>
    <col min="13830" max="13831" width="9.140625" style="70"/>
    <col min="13832" max="13832" width="9.5703125" style="70" bestFit="1" customWidth="1"/>
    <col min="13833" max="13833" width="20.85546875" style="70" bestFit="1" customWidth="1"/>
    <col min="13834" max="14081" width="9.140625" style="70"/>
    <col min="14082" max="14082" width="38" style="70" bestFit="1" customWidth="1"/>
    <col min="14083" max="14083" width="9.140625" style="70"/>
    <col min="14084" max="14084" width="34.85546875" style="70" bestFit="1" customWidth="1"/>
    <col min="14085" max="14085" width="24.85546875" style="70" bestFit="1" customWidth="1"/>
    <col min="14086" max="14087" width="9.140625" style="70"/>
    <col min="14088" max="14088" width="9.5703125" style="70" bestFit="1" customWidth="1"/>
    <col min="14089" max="14089" width="20.85546875" style="70" bestFit="1" customWidth="1"/>
    <col min="14090" max="14337" width="9.140625" style="70"/>
    <col min="14338" max="14338" width="38" style="70" bestFit="1" customWidth="1"/>
    <col min="14339" max="14339" width="9.140625" style="70"/>
    <col min="14340" max="14340" width="34.85546875" style="70" bestFit="1" customWidth="1"/>
    <col min="14341" max="14341" width="24.85546875" style="70" bestFit="1" customWidth="1"/>
    <col min="14342" max="14343" width="9.140625" style="70"/>
    <col min="14344" max="14344" width="9.5703125" style="70" bestFit="1" customWidth="1"/>
    <col min="14345" max="14345" width="20.85546875" style="70" bestFit="1" customWidth="1"/>
    <col min="14346" max="14593" width="9.140625" style="70"/>
    <col min="14594" max="14594" width="38" style="70" bestFit="1" customWidth="1"/>
    <col min="14595" max="14595" width="9.140625" style="70"/>
    <col min="14596" max="14596" width="34.85546875" style="70" bestFit="1" customWidth="1"/>
    <col min="14597" max="14597" width="24.85546875" style="70" bestFit="1" customWidth="1"/>
    <col min="14598" max="14599" width="9.140625" style="70"/>
    <col min="14600" max="14600" width="9.5703125" style="70" bestFit="1" customWidth="1"/>
    <col min="14601" max="14601" width="20.85546875" style="70" bestFit="1" customWidth="1"/>
    <col min="14602" max="14849" width="9.140625" style="70"/>
    <col min="14850" max="14850" width="38" style="70" bestFit="1" customWidth="1"/>
    <col min="14851" max="14851" width="9.140625" style="70"/>
    <col min="14852" max="14852" width="34.85546875" style="70" bestFit="1" customWidth="1"/>
    <col min="14853" max="14853" width="24.85546875" style="70" bestFit="1" customWidth="1"/>
    <col min="14854" max="14855" width="9.140625" style="70"/>
    <col min="14856" max="14856" width="9.5703125" style="70" bestFit="1" customWidth="1"/>
    <col min="14857" max="14857" width="20.85546875" style="70" bestFit="1" customWidth="1"/>
    <col min="14858" max="15105" width="9.140625" style="70"/>
    <col min="15106" max="15106" width="38" style="70" bestFit="1" customWidth="1"/>
    <col min="15107" max="15107" width="9.140625" style="70"/>
    <col min="15108" max="15108" width="34.85546875" style="70" bestFit="1" customWidth="1"/>
    <col min="15109" max="15109" width="24.85546875" style="70" bestFit="1" customWidth="1"/>
    <col min="15110" max="15111" width="9.140625" style="70"/>
    <col min="15112" max="15112" width="9.5703125" style="70" bestFit="1" customWidth="1"/>
    <col min="15113" max="15113" width="20.85546875" style="70" bestFit="1" customWidth="1"/>
    <col min="15114" max="15361" width="9.140625" style="70"/>
    <col min="15362" max="15362" width="38" style="70" bestFit="1" customWidth="1"/>
    <col min="15363" max="15363" width="9.140625" style="70"/>
    <col min="15364" max="15364" width="34.85546875" style="70" bestFit="1" customWidth="1"/>
    <col min="15365" max="15365" width="24.85546875" style="70" bestFit="1" customWidth="1"/>
    <col min="15366" max="15367" width="9.140625" style="70"/>
    <col min="15368" max="15368" width="9.5703125" style="70" bestFit="1" customWidth="1"/>
    <col min="15369" max="15369" width="20.85546875" style="70" bestFit="1" customWidth="1"/>
    <col min="15370" max="15617" width="9.140625" style="70"/>
    <col min="15618" max="15618" width="38" style="70" bestFit="1" customWidth="1"/>
    <col min="15619" max="15619" width="9.140625" style="70"/>
    <col min="15620" max="15620" width="34.85546875" style="70" bestFit="1" customWidth="1"/>
    <col min="15621" max="15621" width="24.85546875" style="70" bestFit="1" customWidth="1"/>
    <col min="15622" max="15623" width="9.140625" style="70"/>
    <col min="15624" max="15624" width="9.5703125" style="70" bestFit="1" customWidth="1"/>
    <col min="15625" max="15625" width="20.85546875" style="70" bestFit="1" customWidth="1"/>
    <col min="15626" max="15873" width="9.140625" style="70"/>
    <col min="15874" max="15874" width="38" style="70" bestFit="1" customWidth="1"/>
    <col min="15875" max="15875" width="9.140625" style="70"/>
    <col min="15876" max="15876" width="34.85546875" style="70" bestFit="1" customWidth="1"/>
    <col min="15877" max="15877" width="24.85546875" style="70" bestFit="1" customWidth="1"/>
    <col min="15878" max="15879" width="9.140625" style="70"/>
    <col min="15880" max="15880" width="9.5703125" style="70" bestFit="1" customWidth="1"/>
    <col min="15881" max="15881" width="20.85546875" style="70" bestFit="1" customWidth="1"/>
    <col min="15882" max="16129" width="9.140625" style="70"/>
    <col min="16130" max="16130" width="38" style="70" bestFit="1" customWidth="1"/>
    <col min="16131" max="16131" width="9.140625" style="70"/>
    <col min="16132" max="16132" width="34.85546875" style="70" bestFit="1" customWidth="1"/>
    <col min="16133" max="16133" width="24.85546875" style="70" bestFit="1" customWidth="1"/>
    <col min="16134" max="16135" width="9.140625" style="70"/>
    <col min="16136" max="16136" width="9.5703125" style="70" bestFit="1" customWidth="1"/>
    <col min="16137" max="16137" width="20.85546875" style="70" bestFit="1" customWidth="1"/>
    <col min="16138" max="16384" width="9.140625" style="70"/>
  </cols>
  <sheetData>
    <row r="1" spans="1:9">
      <c r="A1" s="69"/>
      <c r="B1" s="69"/>
      <c r="C1" s="242"/>
      <c r="D1" s="69"/>
      <c r="E1" s="69"/>
      <c r="F1" s="69"/>
      <c r="G1" s="69"/>
      <c r="H1" s="75"/>
    </row>
    <row r="2" spans="1:9" ht="15">
      <c r="A2" s="71" t="s">
        <v>174</v>
      </c>
      <c r="B2" s="71"/>
      <c r="C2" s="243"/>
      <c r="D2" s="71"/>
      <c r="E2" s="71"/>
      <c r="F2" s="72"/>
      <c r="G2" s="71"/>
      <c r="H2" s="76"/>
    </row>
    <row r="3" spans="1:9" ht="15">
      <c r="A3" s="71" t="s">
        <v>175</v>
      </c>
      <c r="B3" s="71"/>
      <c r="C3" s="243"/>
      <c r="D3" s="71"/>
      <c r="E3" s="71"/>
      <c r="F3" s="72"/>
      <c r="G3" s="71"/>
      <c r="H3" s="76"/>
    </row>
    <row r="4" spans="1:9" ht="15">
      <c r="A4" s="71" t="s">
        <v>176</v>
      </c>
      <c r="B4" s="71"/>
      <c r="C4" s="243"/>
      <c r="D4" s="71"/>
      <c r="E4" s="71"/>
      <c r="F4" s="72"/>
      <c r="G4" s="71"/>
      <c r="H4" s="76"/>
    </row>
    <row r="5" spans="1:9" ht="15">
      <c r="A5" s="71"/>
      <c r="B5" s="71"/>
      <c r="C5" s="243"/>
      <c r="D5" s="71"/>
      <c r="E5" s="71"/>
      <c r="F5" s="72"/>
      <c r="G5" s="71"/>
      <c r="H5" s="76"/>
    </row>
    <row r="6" spans="1:9" ht="15">
      <c r="A6" s="274" t="s">
        <v>92</v>
      </c>
      <c r="B6" s="274"/>
      <c r="C6" s="274"/>
      <c r="D6" s="274"/>
      <c r="E6" s="274"/>
      <c r="F6" s="73" t="s">
        <v>87</v>
      </c>
      <c r="G6" s="71"/>
      <c r="H6" s="76"/>
      <c r="I6" s="249" t="s">
        <v>539</v>
      </c>
    </row>
    <row r="7" spans="1:9" ht="15">
      <c r="A7" s="71"/>
      <c r="B7" s="71"/>
      <c r="C7" s="243"/>
      <c r="D7" s="71"/>
      <c r="E7" s="71"/>
      <c r="F7" s="72"/>
      <c r="G7" s="71"/>
      <c r="H7" s="76"/>
    </row>
    <row r="8" spans="1:9" ht="15">
      <c r="A8" s="77" t="s">
        <v>178</v>
      </c>
      <c r="B8" s="71"/>
      <c r="C8" s="243"/>
      <c r="D8" s="71"/>
      <c r="E8" s="71"/>
      <c r="F8" s="72"/>
      <c r="G8" s="71"/>
      <c r="H8" s="76"/>
    </row>
    <row r="9" spans="1:9" ht="15">
      <c r="A9" s="71" t="s">
        <v>85</v>
      </c>
      <c r="B9" s="71" t="s">
        <v>179</v>
      </c>
      <c r="C9" s="275" t="s">
        <v>526</v>
      </c>
      <c r="D9" s="71" t="s">
        <v>180</v>
      </c>
      <c r="E9" s="71" t="s">
        <v>181</v>
      </c>
      <c r="F9" s="72">
        <v>61.325000000000003</v>
      </c>
      <c r="G9" s="71">
        <v>1.7081</v>
      </c>
      <c r="H9" s="76">
        <f t="shared" ref="H9:H43" si="0">F9*G9*1.1</f>
        <v>115.22415575000001</v>
      </c>
      <c r="I9" s="278" t="s">
        <v>540</v>
      </c>
    </row>
    <row r="10" spans="1:9" ht="15">
      <c r="A10" s="71" t="s">
        <v>85</v>
      </c>
      <c r="B10" s="71" t="s">
        <v>179</v>
      </c>
      <c r="C10" s="275"/>
      <c r="D10" s="71" t="s">
        <v>180</v>
      </c>
      <c r="E10" s="71" t="s">
        <v>181</v>
      </c>
      <c r="F10" s="72">
        <v>60.43</v>
      </c>
      <c r="G10" s="71">
        <v>1.7081</v>
      </c>
      <c r="H10" s="76">
        <f t="shared" si="0"/>
        <v>113.54253130000001</v>
      </c>
      <c r="I10" s="278"/>
    </row>
    <row r="11" spans="1:9" ht="15">
      <c r="A11" s="71" t="s">
        <v>85</v>
      </c>
      <c r="B11" s="71" t="s">
        <v>182</v>
      </c>
      <c r="C11" s="275"/>
      <c r="D11" s="71" t="s">
        <v>180</v>
      </c>
      <c r="E11" s="71" t="s">
        <v>181</v>
      </c>
      <c r="F11" s="72">
        <v>32.841000000000001</v>
      </c>
      <c r="G11" s="71">
        <v>1.7081</v>
      </c>
      <c r="H11" s="76">
        <f t="shared" si="0"/>
        <v>61.705283310000006</v>
      </c>
      <c r="I11" s="278"/>
    </row>
    <row r="12" spans="1:9" ht="15">
      <c r="A12" s="71" t="s">
        <v>85</v>
      </c>
      <c r="B12" s="71" t="s">
        <v>182</v>
      </c>
      <c r="C12" s="275"/>
      <c r="D12" s="71" t="s">
        <v>180</v>
      </c>
      <c r="E12" s="71" t="s">
        <v>183</v>
      </c>
      <c r="F12" s="72">
        <v>29.138999999999999</v>
      </c>
      <c r="G12" s="71">
        <v>1.7081</v>
      </c>
      <c r="H12" s="76">
        <f t="shared" si="0"/>
        <v>54.749558490000005</v>
      </c>
      <c r="I12" s="278"/>
    </row>
    <row r="13" spans="1:9" ht="15">
      <c r="A13" s="71" t="s">
        <v>85</v>
      </c>
      <c r="B13" s="71" t="s">
        <v>182</v>
      </c>
      <c r="C13" s="275"/>
      <c r="D13" s="71" t="s">
        <v>180</v>
      </c>
      <c r="E13" s="71" t="s">
        <v>183</v>
      </c>
      <c r="F13" s="72">
        <v>29.244</v>
      </c>
      <c r="G13" s="71">
        <v>1.7081</v>
      </c>
      <c r="H13" s="76">
        <f t="shared" si="0"/>
        <v>54.946844040000002</v>
      </c>
      <c r="I13" s="278"/>
    </row>
    <row r="14" spans="1:9" ht="15">
      <c r="A14" s="71" t="s">
        <v>85</v>
      </c>
      <c r="B14" s="71" t="s">
        <v>182</v>
      </c>
      <c r="C14" s="275"/>
      <c r="D14" s="71" t="s">
        <v>180</v>
      </c>
      <c r="E14" s="71" t="s">
        <v>181</v>
      </c>
      <c r="F14" s="72">
        <v>32.841000000000001</v>
      </c>
      <c r="G14" s="71">
        <v>1.7081</v>
      </c>
      <c r="H14" s="76">
        <f t="shared" si="0"/>
        <v>61.705283310000006</v>
      </c>
      <c r="I14" s="278"/>
    </row>
    <row r="15" spans="1:9" ht="15">
      <c r="A15" s="71" t="s">
        <v>85</v>
      </c>
      <c r="B15" s="71" t="s">
        <v>182</v>
      </c>
      <c r="C15" s="275"/>
      <c r="D15" s="71" t="s">
        <v>180</v>
      </c>
      <c r="E15" s="71" t="s">
        <v>184</v>
      </c>
      <c r="F15" s="72">
        <v>29.138999999999999</v>
      </c>
      <c r="G15" s="71">
        <v>1.7081</v>
      </c>
      <c r="H15" s="76">
        <f t="shared" si="0"/>
        <v>54.749558490000005</v>
      </c>
      <c r="I15" s="278"/>
    </row>
    <row r="16" spans="1:9" ht="15">
      <c r="A16" s="71" t="s">
        <v>85</v>
      </c>
      <c r="B16" s="71" t="s">
        <v>182</v>
      </c>
      <c r="C16" s="275"/>
      <c r="D16" s="71" t="s">
        <v>180</v>
      </c>
      <c r="E16" s="71" t="s">
        <v>183</v>
      </c>
      <c r="F16" s="72">
        <v>29.244</v>
      </c>
      <c r="G16" s="71">
        <v>1.7081</v>
      </c>
      <c r="H16" s="76">
        <f t="shared" si="0"/>
        <v>54.946844040000002</v>
      </c>
      <c r="I16" s="278"/>
    </row>
    <row r="17" spans="1:9" ht="15">
      <c r="A17" s="71" t="s">
        <v>85</v>
      </c>
      <c r="B17" s="71" t="s">
        <v>185</v>
      </c>
      <c r="C17" s="275" t="s">
        <v>527</v>
      </c>
      <c r="D17" s="71" t="s">
        <v>180</v>
      </c>
      <c r="E17" s="71" t="s">
        <v>186</v>
      </c>
      <c r="F17" s="72">
        <v>28.085000000000001</v>
      </c>
      <c r="G17" s="71">
        <v>1.7081</v>
      </c>
      <c r="H17" s="76">
        <f t="shared" si="0"/>
        <v>52.769187350000003</v>
      </c>
      <c r="I17" s="278" t="s">
        <v>541</v>
      </c>
    </row>
    <row r="18" spans="1:9" ht="15">
      <c r="A18" s="71" t="s">
        <v>85</v>
      </c>
      <c r="B18" s="71" t="s">
        <v>185</v>
      </c>
      <c r="C18" s="275"/>
      <c r="D18" s="71" t="s">
        <v>180</v>
      </c>
      <c r="E18" s="71" t="s">
        <v>186</v>
      </c>
      <c r="F18" s="72">
        <v>28.085000000000001</v>
      </c>
      <c r="G18" s="71">
        <v>1.7081</v>
      </c>
      <c r="H18" s="76">
        <f t="shared" si="0"/>
        <v>52.769187350000003</v>
      </c>
      <c r="I18" s="278"/>
    </row>
    <row r="19" spans="1:9" ht="15">
      <c r="A19" s="71" t="s">
        <v>85</v>
      </c>
      <c r="B19" s="71" t="s">
        <v>187</v>
      </c>
      <c r="C19" s="275"/>
      <c r="D19" s="71" t="s">
        <v>180</v>
      </c>
      <c r="E19" s="71" t="s">
        <v>181</v>
      </c>
      <c r="F19" s="72">
        <v>20.268999999999998</v>
      </c>
      <c r="G19" s="71">
        <v>1.7081</v>
      </c>
      <c r="H19" s="76">
        <f t="shared" si="0"/>
        <v>38.083626790000004</v>
      </c>
      <c r="I19" s="278"/>
    </row>
    <row r="20" spans="1:9" ht="15">
      <c r="A20" s="71" t="s">
        <v>85</v>
      </c>
      <c r="B20" s="71" t="s">
        <v>187</v>
      </c>
      <c r="C20" s="275"/>
      <c r="D20" s="71" t="s">
        <v>180</v>
      </c>
      <c r="E20" s="71" t="s">
        <v>186</v>
      </c>
      <c r="F20" s="72">
        <v>18.399000000000001</v>
      </c>
      <c r="G20" s="71">
        <v>1.7081</v>
      </c>
      <c r="H20" s="76">
        <f t="shared" si="0"/>
        <v>34.570065090000007</v>
      </c>
      <c r="I20" s="278"/>
    </row>
    <row r="21" spans="1:9" ht="15">
      <c r="A21" s="71" t="s">
        <v>85</v>
      </c>
      <c r="B21" s="71" t="s">
        <v>188</v>
      </c>
      <c r="C21" s="275" t="s">
        <v>528</v>
      </c>
      <c r="D21" s="71" t="s">
        <v>180</v>
      </c>
      <c r="E21" s="71" t="s">
        <v>186</v>
      </c>
      <c r="F21" s="72">
        <v>58.756999999999998</v>
      </c>
      <c r="G21" s="71">
        <v>1.7081</v>
      </c>
      <c r="H21" s="76">
        <f t="shared" si="0"/>
        <v>110.39911486999999</v>
      </c>
      <c r="I21" s="278" t="s">
        <v>542</v>
      </c>
    </row>
    <row r="22" spans="1:9" ht="15">
      <c r="A22" s="71" t="s">
        <v>85</v>
      </c>
      <c r="B22" s="71" t="s">
        <v>188</v>
      </c>
      <c r="C22" s="275"/>
      <c r="D22" s="71" t="s">
        <v>180</v>
      </c>
      <c r="E22" s="71" t="s">
        <v>186</v>
      </c>
      <c r="F22" s="72">
        <v>58.756999999999998</v>
      </c>
      <c r="G22" s="71">
        <v>1.7081</v>
      </c>
      <c r="H22" s="76">
        <f t="shared" si="0"/>
        <v>110.39911486999999</v>
      </c>
      <c r="I22" s="278"/>
    </row>
    <row r="23" spans="1:9" ht="15">
      <c r="A23" s="71" t="s">
        <v>85</v>
      </c>
      <c r="B23" s="71" t="s">
        <v>189</v>
      </c>
      <c r="C23" s="275" t="s">
        <v>529</v>
      </c>
      <c r="D23" s="71" t="s">
        <v>180</v>
      </c>
      <c r="E23" s="71" t="s">
        <v>186</v>
      </c>
      <c r="F23" s="72">
        <v>32.874000000000002</v>
      </c>
      <c r="G23" s="71">
        <v>1.7081</v>
      </c>
      <c r="H23" s="76">
        <f t="shared" si="0"/>
        <v>61.76728734000001</v>
      </c>
      <c r="I23" s="278"/>
    </row>
    <row r="24" spans="1:9" ht="15">
      <c r="A24" s="71" t="s">
        <v>85</v>
      </c>
      <c r="B24" s="71" t="s">
        <v>189</v>
      </c>
      <c r="C24" s="275"/>
      <c r="D24" s="71" t="s">
        <v>180</v>
      </c>
      <c r="E24" s="71" t="s">
        <v>186</v>
      </c>
      <c r="F24" s="72">
        <v>32.874000000000002</v>
      </c>
      <c r="G24" s="71">
        <v>1.7081</v>
      </c>
      <c r="H24" s="76">
        <f t="shared" si="0"/>
        <v>61.76728734000001</v>
      </c>
      <c r="I24" s="278"/>
    </row>
    <row r="25" spans="1:9" ht="15">
      <c r="A25" s="71" t="s">
        <v>85</v>
      </c>
      <c r="B25" s="71" t="s">
        <v>190</v>
      </c>
      <c r="C25" s="275" t="s">
        <v>530</v>
      </c>
      <c r="D25" s="71" t="s">
        <v>180</v>
      </c>
      <c r="E25" s="71" t="s">
        <v>186</v>
      </c>
      <c r="F25" s="72">
        <v>21.448</v>
      </c>
      <c r="G25" s="71">
        <v>1.7081</v>
      </c>
      <c r="H25" s="76">
        <f t="shared" si="0"/>
        <v>40.298861680000002</v>
      </c>
      <c r="I25" s="278" t="s">
        <v>540</v>
      </c>
    </row>
    <row r="26" spans="1:9" ht="15">
      <c r="A26" s="71" t="s">
        <v>85</v>
      </c>
      <c r="B26" s="71" t="s">
        <v>190</v>
      </c>
      <c r="C26" s="275"/>
      <c r="D26" s="71" t="s">
        <v>180</v>
      </c>
      <c r="E26" s="71" t="s">
        <v>186</v>
      </c>
      <c r="F26" s="72">
        <v>20.488</v>
      </c>
      <c r="G26" s="71">
        <v>1.7081</v>
      </c>
      <c r="H26" s="76">
        <f t="shared" si="0"/>
        <v>38.495108080000001</v>
      </c>
      <c r="I26" s="278"/>
    </row>
    <row r="27" spans="1:9" ht="15">
      <c r="A27" s="71" t="s">
        <v>85</v>
      </c>
      <c r="B27" s="71" t="s">
        <v>190</v>
      </c>
      <c r="C27" s="275"/>
      <c r="D27" s="71" t="s">
        <v>180</v>
      </c>
      <c r="E27" s="71" t="s">
        <v>186</v>
      </c>
      <c r="F27" s="72">
        <v>21.448</v>
      </c>
      <c r="G27" s="71">
        <v>1.7081</v>
      </c>
      <c r="H27" s="76">
        <f t="shared" si="0"/>
        <v>40.298861680000002</v>
      </c>
      <c r="I27" s="278"/>
    </row>
    <row r="28" spans="1:9" ht="15">
      <c r="A28" s="71" t="s">
        <v>85</v>
      </c>
      <c r="B28" s="71" t="s">
        <v>190</v>
      </c>
      <c r="C28" s="275"/>
      <c r="D28" s="71" t="s">
        <v>180</v>
      </c>
      <c r="E28" s="71" t="s">
        <v>186</v>
      </c>
      <c r="F28" s="72">
        <v>20.488</v>
      </c>
      <c r="G28" s="71">
        <v>1.7081</v>
      </c>
      <c r="H28" s="76">
        <f t="shared" si="0"/>
        <v>38.495108080000001</v>
      </c>
      <c r="I28" s="278"/>
    </row>
    <row r="29" spans="1:9" ht="15">
      <c r="A29" s="71"/>
      <c r="B29" s="71"/>
      <c r="C29" s="243"/>
      <c r="D29" s="71"/>
      <c r="E29" s="71"/>
      <c r="F29" s="72"/>
      <c r="G29" s="71"/>
      <c r="H29" s="76"/>
    </row>
    <row r="30" spans="1:9" ht="15">
      <c r="A30" s="77" t="s">
        <v>191</v>
      </c>
      <c r="B30" s="71"/>
      <c r="C30" s="243"/>
      <c r="D30" s="71"/>
      <c r="E30" s="71"/>
      <c r="F30" s="72"/>
      <c r="G30" s="71"/>
      <c r="H30" s="76"/>
    </row>
    <row r="31" spans="1:9" ht="30">
      <c r="A31" s="71" t="s">
        <v>85</v>
      </c>
      <c r="B31" s="74" t="s">
        <v>192</v>
      </c>
      <c r="C31" s="247" t="s">
        <v>531</v>
      </c>
      <c r="D31" s="71" t="s">
        <v>177</v>
      </c>
      <c r="E31" s="71"/>
      <c r="F31" s="72">
        <f>53.4+53.4</f>
        <v>106.8</v>
      </c>
      <c r="G31" s="71">
        <v>1.593</v>
      </c>
      <c r="H31" s="76">
        <f t="shared" si="0"/>
        <v>187.14564000000001</v>
      </c>
    </row>
    <row r="32" spans="1:9" ht="30">
      <c r="A32" s="71" t="s">
        <v>85</v>
      </c>
      <c r="B32" s="74" t="s">
        <v>193</v>
      </c>
      <c r="C32" s="247" t="s">
        <v>532</v>
      </c>
      <c r="D32" s="71" t="s">
        <v>177</v>
      </c>
      <c r="E32" s="71"/>
      <c r="F32" s="72">
        <f>81.8+81.8</f>
        <v>163.6</v>
      </c>
      <c r="G32" s="71">
        <v>1.593</v>
      </c>
      <c r="H32" s="76">
        <f t="shared" si="0"/>
        <v>286.67628000000002</v>
      </c>
    </row>
    <row r="33" spans="1:9" ht="30">
      <c r="A33" s="71" t="s">
        <v>85</v>
      </c>
      <c r="B33" s="74" t="s">
        <v>194</v>
      </c>
      <c r="C33" s="247" t="s">
        <v>533</v>
      </c>
      <c r="D33" s="71" t="s">
        <v>177</v>
      </c>
      <c r="E33" s="71"/>
      <c r="F33" s="72">
        <f>73.8+73.8</f>
        <v>147.6</v>
      </c>
      <c r="G33" s="71">
        <v>1.593</v>
      </c>
      <c r="H33" s="76">
        <f t="shared" si="0"/>
        <v>258.63947999999999</v>
      </c>
    </row>
    <row r="34" spans="1:9" ht="15">
      <c r="A34" s="71" t="s">
        <v>85</v>
      </c>
      <c r="B34" s="74" t="s">
        <v>195</v>
      </c>
      <c r="C34" s="248" t="s">
        <v>534</v>
      </c>
      <c r="D34" s="71" t="s">
        <v>177</v>
      </c>
      <c r="E34" s="71"/>
      <c r="F34" s="72">
        <f>39.3+39.3</f>
        <v>78.599999999999994</v>
      </c>
      <c r="G34" s="71">
        <v>1.593</v>
      </c>
      <c r="H34" s="76">
        <f t="shared" si="0"/>
        <v>137.73078000000001</v>
      </c>
    </row>
    <row r="35" spans="1:9" ht="45">
      <c r="A35" s="71" t="s">
        <v>85</v>
      </c>
      <c r="B35" s="74" t="s">
        <v>196</v>
      </c>
      <c r="C35" s="247" t="s">
        <v>535</v>
      </c>
      <c r="D35" s="71" t="s">
        <v>177</v>
      </c>
      <c r="E35" s="71"/>
      <c r="F35" s="72">
        <f>100.2+100.2</f>
        <v>200.4</v>
      </c>
      <c r="G35" s="71">
        <v>1.593</v>
      </c>
      <c r="H35" s="76">
        <f t="shared" si="0"/>
        <v>351.16092000000003</v>
      </c>
    </row>
    <row r="36" spans="1:9" ht="15">
      <c r="A36" s="71"/>
      <c r="B36" s="71"/>
      <c r="C36" s="243"/>
      <c r="D36" s="71"/>
      <c r="E36" s="71"/>
      <c r="F36" s="72"/>
      <c r="G36" s="71"/>
      <c r="H36" s="76"/>
    </row>
    <row r="37" spans="1:9" ht="15">
      <c r="A37" s="77" t="s">
        <v>197</v>
      </c>
      <c r="B37" s="71"/>
      <c r="C37" s="243"/>
      <c r="D37" s="71"/>
      <c r="E37" s="71"/>
      <c r="F37" s="72"/>
      <c r="G37" s="71"/>
      <c r="H37" s="76"/>
    </row>
    <row r="38" spans="1:9" ht="30">
      <c r="A38" s="71" t="s">
        <v>85</v>
      </c>
      <c r="B38" s="71" t="s">
        <v>198</v>
      </c>
      <c r="C38" s="247" t="s">
        <v>536</v>
      </c>
      <c r="D38" s="71" t="s">
        <v>177</v>
      </c>
      <c r="E38" s="71"/>
      <c r="F38" s="72">
        <f>16.4+16.4</f>
        <v>32.799999999999997</v>
      </c>
      <c r="G38" s="71">
        <v>1.593</v>
      </c>
      <c r="H38" s="76">
        <f t="shared" si="0"/>
        <v>57.475439999999999</v>
      </c>
      <c r="I38" s="250"/>
    </row>
    <row r="39" spans="1:9" ht="30">
      <c r="A39" s="71" t="s">
        <v>85</v>
      </c>
      <c r="B39" s="71" t="s">
        <v>199</v>
      </c>
      <c r="C39" s="247" t="s">
        <v>537</v>
      </c>
      <c r="D39" s="71" t="s">
        <v>177</v>
      </c>
      <c r="E39" s="71"/>
      <c r="F39" s="72">
        <f>76.7+76.7</f>
        <v>153.4</v>
      </c>
      <c r="G39" s="71">
        <v>1.593</v>
      </c>
      <c r="H39" s="76">
        <f t="shared" si="0"/>
        <v>268.80282</v>
      </c>
    </row>
    <row r="40" spans="1:9" ht="15">
      <c r="A40" s="71"/>
      <c r="B40" s="71"/>
      <c r="C40" s="243"/>
      <c r="D40" s="71"/>
      <c r="E40" s="71"/>
      <c r="F40" s="72"/>
      <c r="G40" s="71"/>
      <c r="H40" s="76"/>
    </row>
    <row r="41" spans="1:9" ht="15">
      <c r="A41" s="77" t="s">
        <v>200</v>
      </c>
      <c r="B41" s="71"/>
      <c r="C41" s="243"/>
      <c r="D41" s="71"/>
      <c r="E41" s="71"/>
      <c r="F41" s="72"/>
      <c r="G41" s="71"/>
      <c r="H41" s="76"/>
    </row>
    <row r="42" spans="1:9" ht="15">
      <c r="A42" s="71" t="s">
        <v>85</v>
      </c>
      <c r="B42" s="71" t="s">
        <v>201</v>
      </c>
      <c r="C42" s="276" t="s">
        <v>538</v>
      </c>
      <c r="D42" s="71" t="s">
        <v>202</v>
      </c>
      <c r="E42" s="71"/>
      <c r="F42" s="72">
        <f>36.1+36.1+44.3+44.3</f>
        <v>160.80000000000001</v>
      </c>
      <c r="G42" s="71">
        <v>1.593</v>
      </c>
      <c r="H42" s="76">
        <f t="shared" si="0"/>
        <v>281.76984000000004</v>
      </c>
    </row>
    <row r="43" spans="1:9" ht="33" customHeight="1">
      <c r="A43" s="71" t="s">
        <v>85</v>
      </c>
      <c r="B43" s="71" t="s">
        <v>203</v>
      </c>
      <c r="C43" s="277"/>
      <c r="D43" s="71" t="s">
        <v>202</v>
      </c>
      <c r="E43" s="71"/>
      <c r="F43" s="72">
        <f>44.3+44.3+36.1+36.1</f>
        <v>160.79999999999998</v>
      </c>
      <c r="G43" s="71">
        <v>1.593</v>
      </c>
      <c r="H43" s="76">
        <f t="shared" si="0"/>
        <v>281.76983999999999</v>
      </c>
    </row>
    <row r="44" spans="1:9" ht="15">
      <c r="A44" s="71"/>
      <c r="B44" s="71"/>
      <c r="C44" s="243"/>
      <c r="D44" s="71"/>
      <c r="E44" s="71"/>
      <c r="F44" s="72"/>
      <c r="G44" s="71"/>
      <c r="H44" s="76"/>
    </row>
    <row r="45" spans="1:9" ht="15">
      <c r="A45" s="71"/>
      <c r="B45" s="71"/>
      <c r="C45" s="243"/>
      <c r="D45" s="71"/>
      <c r="E45" s="71"/>
      <c r="F45" s="72"/>
      <c r="G45" s="71"/>
      <c r="H45" s="76"/>
    </row>
    <row r="46" spans="1:9" ht="15">
      <c r="A46" s="71"/>
      <c r="B46" s="71"/>
      <c r="C46" s="243"/>
      <c r="D46" s="71" t="s">
        <v>204</v>
      </c>
      <c r="E46" s="71"/>
      <c r="F46" s="72">
        <f>SUM(F8:F43)</f>
        <v>1870.9749999999999</v>
      </c>
      <c r="G46" s="71"/>
      <c r="H46" s="79">
        <f>SUM(H8:H43)</f>
        <v>3362.8539092500005</v>
      </c>
      <c r="I46" s="251" t="s">
        <v>173</v>
      </c>
    </row>
    <row r="51" spans="3:3">
      <c r="C51" s="81"/>
    </row>
    <row r="52" spans="3:3">
      <c r="C52" s="244"/>
    </row>
    <row r="53" spans="3:3">
      <c r="C53" s="245"/>
    </row>
    <row r="54" spans="3:3">
      <c r="C54" s="245"/>
    </row>
    <row r="55" spans="3:3">
      <c r="C55" s="245"/>
    </row>
    <row r="56" spans="3:3">
      <c r="C56" s="245"/>
    </row>
    <row r="57" spans="3:3">
      <c r="C57" s="245"/>
    </row>
    <row r="58" spans="3:3">
      <c r="C58" s="245"/>
    </row>
    <row r="59" spans="3:3">
      <c r="C59" s="245"/>
    </row>
    <row r="60" spans="3:3">
      <c r="C60" s="245"/>
    </row>
    <row r="61" spans="3:3">
      <c r="C61" s="245"/>
    </row>
    <row r="62" spans="3:3">
      <c r="C62" s="245"/>
    </row>
    <row r="63" spans="3:3">
      <c r="C63" s="245"/>
    </row>
    <row r="64" spans="3:3">
      <c r="C64" s="245"/>
    </row>
    <row r="65" spans="3:3">
      <c r="C65" s="245"/>
    </row>
    <row r="66" spans="3:3">
      <c r="C66" s="245"/>
    </row>
    <row r="77" spans="3:3">
      <c r="C77" s="246"/>
    </row>
  </sheetData>
  <mergeCells count="11">
    <mergeCell ref="C25:C28"/>
    <mergeCell ref="C42:C43"/>
    <mergeCell ref="I9:I16"/>
    <mergeCell ref="I17:I20"/>
    <mergeCell ref="I21:I24"/>
    <mergeCell ref="I25:I28"/>
    <mergeCell ref="A6:E6"/>
    <mergeCell ref="C9:C16"/>
    <mergeCell ref="C17:C20"/>
    <mergeCell ref="C21:C22"/>
    <mergeCell ref="C23:C2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1:AP59"/>
  <sheetViews>
    <sheetView topLeftCell="A32" workbookViewId="0">
      <selection activeCell="AO40" sqref="AO40:AP40"/>
    </sheetView>
  </sheetViews>
  <sheetFormatPr defaultRowHeight="12.75" outlineLevelCol="1"/>
  <cols>
    <col min="1" max="1" width="12.28515625" style="81" customWidth="1"/>
    <col min="2" max="2" width="4.7109375" style="81" customWidth="1"/>
    <col min="3" max="3" width="8" style="81" bestFit="1" customWidth="1"/>
    <col min="4" max="4" width="5.7109375" style="81" bestFit="1" customWidth="1"/>
    <col min="5" max="5" width="7.42578125" style="81" hidden="1" customWidth="1"/>
    <col min="6" max="6" width="11.85546875" style="81" customWidth="1"/>
    <col min="7" max="7" width="13" style="81" customWidth="1"/>
    <col min="8" max="8" width="32.7109375" style="81" customWidth="1"/>
    <col min="9" max="9" width="8.140625" style="81" bestFit="1" customWidth="1"/>
    <col min="10" max="10" width="5.7109375" style="81" bestFit="1" customWidth="1"/>
    <col min="11" max="11" width="4" style="81" bestFit="1" customWidth="1"/>
    <col min="12" max="12" width="5.7109375" style="81" bestFit="1" customWidth="1"/>
    <col min="13" max="13" width="8.7109375" style="81" bestFit="1" customWidth="1"/>
    <col min="14" max="14" width="11.42578125" style="81" bestFit="1" customWidth="1"/>
    <col min="15" max="15" width="21.28515625" style="81" customWidth="1"/>
    <col min="16" max="16" width="6.28515625" style="81" customWidth="1"/>
    <col min="17" max="17" width="6.42578125" style="81" customWidth="1"/>
    <col min="18" max="18" width="6.42578125" style="82" hidden="1" customWidth="1" outlineLevel="1"/>
    <col min="19" max="22" width="6.42578125" style="81" hidden="1" customWidth="1" outlineLevel="1"/>
    <col min="23" max="23" width="20.28515625" style="81" hidden="1" customWidth="1" outlineLevel="1"/>
    <col min="24" max="24" width="14.85546875" style="83" hidden="1" customWidth="1" outlineLevel="1"/>
    <col min="25" max="30" width="8.85546875" style="83" hidden="1" customWidth="1" outlineLevel="1"/>
    <col min="31" max="37" width="8.85546875" style="81" hidden="1" customWidth="1" outlineLevel="1"/>
    <col min="38" max="38" width="16" style="81" hidden="1" customWidth="1" outlineLevel="1"/>
    <col min="39" max="39" width="8.85546875" style="81" hidden="1" customWidth="1" outlineLevel="1"/>
    <col min="40" max="40" width="9.140625" style="81" collapsed="1"/>
    <col min="41" max="41" width="9.85546875" style="227" bestFit="1" customWidth="1"/>
    <col min="42" max="263" width="9.140625" style="81"/>
    <col min="264" max="264" width="10.7109375" style="81" customWidth="1"/>
    <col min="265" max="265" width="8.7109375" style="81" bestFit="1" customWidth="1"/>
    <col min="266" max="266" width="8" style="81" bestFit="1" customWidth="1"/>
    <col min="267" max="267" width="7.28515625" style="81" bestFit="1" customWidth="1"/>
    <col min="268" max="268" width="5.7109375" style="81" bestFit="1" customWidth="1"/>
    <col min="269" max="269" width="2.7109375" style="81" bestFit="1" customWidth="1"/>
    <col min="270" max="270" width="14.42578125" style="81" bestFit="1" customWidth="1"/>
    <col min="271" max="271" width="92.28515625" style="81" bestFit="1" customWidth="1"/>
    <col min="272" max="272" width="8.140625" style="81" bestFit="1" customWidth="1"/>
    <col min="273" max="273" width="5.7109375" style="81" bestFit="1" customWidth="1"/>
    <col min="274" max="274" width="3.5703125" style="81" bestFit="1" customWidth="1"/>
    <col min="275" max="275" width="5.7109375" style="81" bestFit="1" customWidth="1"/>
    <col min="276" max="276" width="8.7109375" style="81" bestFit="1" customWidth="1"/>
    <col min="277" max="277" width="11.28515625" style="81" bestFit="1" customWidth="1"/>
    <col min="278" max="278" width="8" style="81" customWidth="1"/>
    <col min="279" max="519" width="9.140625" style="81"/>
    <col min="520" max="520" width="10.7109375" style="81" customWidth="1"/>
    <col min="521" max="521" width="8.7109375" style="81" bestFit="1" customWidth="1"/>
    <col min="522" max="522" width="8" style="81" bestFit="1" customWidth="1"/>
    <col min="523" max="523" width="7.28515625" style="81" bestFit="1" customWidth="1"/>
    <col min="524" max="524" width="5.7109375" style="81" bestFit="1" customWidth="1"/>
    <col min="525" max="525" width="2.7109375" style="81" bestFit="1" customWidth="1"/>
    <col min="526" max="526" width="14.42578125" style="81" bestFit="1" customWidth="1"/>
    <col min="527" max="527" width="92.28515625" style="81" bestFit="1" customWidth="1"/>
    <col min="528" max="528" width="8.140625" style="81" bestFit="1" customWidth="1"/>
    <col min="529" max="529" width="5.7109375" style="81" bestFit="1" customWidth="1"/>
    <col min="530" max="530" width="3.5703125" style="81" bestFit="1" customWidth="1"/>
    <col min="531" max="531" width="5.7109375" style="81" bestFit="1" customWidth="1"/>
    <col min="532" max="532" width="8.7109375" style="81" bestFit="1" customWidth="1"/>
    <col min="533" max="533" width="11.28515625" style="81" bestFit="1" customWidth="1"/>
    <col min="534" max="534" width="8" style="81" customWidth="1"/>
    <col min="535" max="775" width="9.140625" style="81"/>
    <col min="776" max="776" width="10.7109375" style="81" customWidth="1"/>
    <col min="777" max="777" width="8.7109375" style="81" bestFit="1" customWidth="1"/>
    <col min="778" max="778" width="8" style="81" bestFit="1" customWidth="1"/>
    <col min="779" max="779" width="7.28515625" style="81" bestFit="1" customWidth="1"/>
    <col min="780" max="780" width="5.7109375" style="81" bestFit="1" customWidth="1"/>
    <col min="781" max="781" width="2.7109375" style="81" bestFit="1" customWidth="1"/>
    <col min="782" max="782" width="14.42578125" style="81" bestFit="1" customWidth="1"/>
    <col min="783" max="783" width="92.28515625" style="81" bestFit="1" customWidth="1"/>
    <col min="784" max="784" width="8.140625" style="81" bestFit="1" customWidth="1"/>
    <col min="785" max="785" width="5.7109375" style="81" bestFit="1" customWidth="1"/>
    <col min="786" max="786" width="3.5703125" style="81" bestFit="1" customWidth="1"/>
    <col min="787" max="787" width="5.7109375" style="81" bestFit="1" customWidth="1"/>
    <col min="788" max="788" width="8.7109375" style="81" bestFit="1" customWidth="1"/>
    <col min="789" max="789" width="11.28515625" style="81" bestFit="1" customWidth="1"/>
    <col min="790" max="790" width="8" style="81" customWidth="1"/>
    <col min="791" max="1031" width="9.140625" style="81"/>
    <col min="1032" max="1032" width="10.7109375" style="81" customWidth="1"/>
    <col min="1033" max="1033" width="8.7109375" style="81" bestFit="1" customWidth="1"/>
    <col min="1034" max="1034" width="8" style="81" bestFit="1" customWidth="1"/>
    <col min="1035" max="1035" width="7.28515625" style="81" bestFit="1" customWidth="1"/>
    <col min="1036" max="1036" width="5.7109375" style="81" bestFit="1" customWidth="1"/>
    <col min="1037" max="1037" width="2.7109375" style="81" bestFit="1" customWidth="1"/>
    <col min="1038" max="1038" width="14.42578125" style="81" bestFit="1" customWidth="1"/>
    <col min="1039" max="1039" width="92.28515625" style="81" bestFit="1" customWidth="1"/>
    <col min="1040" max="1040" width="8.140625" style="81" bestFit="1" customWidth="1"/>
    <col min="1041" max="1041" width="5.7109375" style="81" bestFit="1" customWidth="1"/>
    <col min="1042" max="1042" width="3.5703125" style="81" bestFit="1" customWidth="1"/>
    <col min="1043" max="1043" width="5.7109375" style="81" bestFit="1" customWidth="1"/>
    <col min="1044" max="1044" width="8.7109375" style="81" bestFit="1" customWidth="1"/>
    <col min="1045" max="1045" width="11.28515625" style="81" bestFit="1" customWidth="1"/>
    <col min="1046" max="1046" width="8" style="81" customWidth="1"/>
    <col min="1047" max="1287" width="9.140625" style="81"/>
    <col min="1288" max="1288" width="10.7109375" style="81" customWidth="1"/>
    <col min="1289" max="1289" width="8.7109375" style="81" bestFit="1" customWidth="1"/>
    <col min="1290" max="1290" width="8" style="81" bestFit="1" customWidth="1"/>
    <col min="1291" max="1291" width="7.28515625" style="81" bestFit="1" customWidth="1"/>
    <col min="1292" max="1292" width="5.7109375" style="81" bestFit="1" customWidth="1"/>
    <col min="1293" max="1293" width="2.7109375" style="81" bestFit="1" customWidth="1"/>
    <col min="1294" max="1294" width="14.42578125" style="81" bestFit="1" customWidth="1"/>
    <col min="1295" max="1295" width="92.28515625" style="81" bestFit="1" customWidth="1"/>
    <col min="1296" max="1296" width="8.140625" style="81" bestFit="1" customWidth="1"/>
    <col min="1297" max="1297" width="5.7109375" style="81" bestFit="1" customWidth="1"/>
    <col min="1298" max="1298" width="3.5703125" style="81" bestFit="1" customWidth="1"/>
    <col min="1299" max="1299" width="5.7109375" style="81" bestFit="1" customWidth="1"/>
    <col min="1300" max="1300" width="8.7109375" style="81" bestFit="1" customWidth="1"/>
    <col min="1301" max="1301" width="11.28515625" style="81" bestFit="1" customWidth="1"/>
    <col min="1302" max="1302" width="8" style="81" customWidth="1"/>
    <col min="1303" max="1543" width="9.140625" style="81"/>
    <col min="1544" max="1544" width="10.7109375" style="81" customWidth="1"/>
    <col min="1545" max="1545" width="8.7109375" style="81" bestFit="1" customWidth="1"/>
    <col min="1546" max="1546" width="8" style="81" bestFit="1" customWidth="1"/>
    <col min="1547" max="1547" width="7.28515625" style="81" bestFit="1" customWidth="1"/>
    <col min="1548" max="1548" width="5.7109375" style="81" bestFit="1" customWidth="1"/>
    <col min="1549" max="1549" width="2.7109375" style="81" bestFit="1" customWidth="1"/>
    <col min="1550" max="1550" width="14.42578125" style="81" bestFit="1" customWidth="1"/>
    <col min="1551" max="1551" width="92.28515625" style="81" bestFit="1" customWidth="1"/>
    <col min="1552" max="1552" width="8.140625" style="81" bestFit="1" customWidth="1"/>
    <col min="1553" max="1553" width="5.7109375" style="81" bestFit="1" customWidth="1"/>
    <col min="1554" max="1554" width="3.5703125" style="81" bestFit="1" customWidth="1"/>
    <col min="1555" max="1555" width="5.7109375" style="81" bestFit="1" customWidth="1"/>
    <col min="1556" max="1556" width="8.7109375" style="81" bestFit="1" customWidth="1"/>
    <col min="1557" max="1557" width="11.28515625" style="81" bestFit="1" customWidth="1"/>
    <col min="1558" max="1558" width="8" style="81" customWidth="1"/>
    <col min="1559" max="1799" width="9.140625" style="81"/>
    <col min="1800" max="1800" width="10.7109375" style="81" customWidth="1"/>
    <col min="1801" max="1801" width="8.7109375" style="81" bestFit="1" customWidth="1"/>
    <col min="1802" max="1802" width="8" style="81" bestFit="1" customWidth="1"/>
    <col min="1803" max="1803" width="7.28515625" style="81" bestFit="1" customWidth="1"/>
    <col min="1804" max="1804" width="5.7109375" style="81" bestFit="1" customWidth="1"/>
    <col min="1805" max="1805" width="2.7109375" style="81" bestFit="1" customWidth="1"/>
    <col min="1806" max="1806" width="14.42578125" style="81" bestFit="1" customWidth="1"/>
    <col min="1807" max="1807" width="92.28515625" style="81" bestFit="1" customWidth="1"/>
    <col min="1808" max="1808" width="8.140625" style="81" bestFit="1" customWidth="1"/>
    <col min="1809" max="1809" width="5.7109375" style="81" bestFit="1" customWidth="1"/>
    <col min="1810" max="1810" width="3.5703125" style="81" bestFit="1" customWidth="1"/>
    <col min="1811" max="1811" width="5.7109375" style="81" bestFit="1" customWidth="1"/>
    <col min="1812" max="1812" width="8.7109375" style="81" bestFit="1" customWidth="1"/>
    <col min="1813" max="1813" width="11.28515625" style="81" bestFit="1" customWidth="1"/>
    <col min="1814" max="1814" width="8" style="81" customWidth="1"/>
    <col min="1815" max="2055" width="9.140625" style="81"/>
    <col min="2056" max="2056" width="10.7109375" style="81" customWidth="1"/>
    <col min="2057" max="2057" width="8.7109375" style="81" bestFit="1" customWidth="1"/>
    <col min="2058" max="2058" width="8" style="81" bestFit="1" customWidth="1"/>
    <col min="2059" max="2059" width="7.28515625" style="81" bestFit="1" customWidth="1"/>
    <col min="2060" max="2060" width="5.7109375" style="81" bestFit="1" customWidth="1"/>
    <col min="2061" max="2061" width="2.7109375" style="81" bestFit="1" customWidth="1"/>
    <col min="2062" max="2062" width="14.42578125" style="81" bestFit="1" customWidth="1"/>
    <col min="2063" max="2063" width="92.28515625" style="81" bestFit="1" customWidth="1"/>
    <col min="2064" max="2064" width="8.140625" style="81" bestFit="1" customWidth="1"/>
    <col min="2065" max="2065" width="5.7109375" style="81" bestFit="1" customWidth="1"/>
    <col min="2066" max="2066" width="3.5703125" style="81" bestFit="1" customWidth="1"/>
    <col min="2067" max="2067" width="5.7109375" style="81" bestFit="1" customWidth="1"/>
    <col min="2068" max="2068" width="8.7109375" style="81" bestFit="1" customWidth="1"/>
    <col min="2069" max="2069" width="11.28515625" style="81" bestFit="1" customWidth="1"/>
    <col min="2070" max="2070" width="8" style="81" customWidth="1"/>
    <col min="2071" max="2311" width="9.140625" style="81"/>
    <col min="2312" max="2312" width="10.7109375" style="81" customWidth="1"/>
    <col min="2313" max="2313" width="8.7109375" style="81" bestFit="1" customWidth="1"/>
    <col min="2314" max="2314" width="8" style="81" bestFit="1" customWidth="1"/>
    <col min="2315" max="2315" width="7.28515625" style="81" bestFit="1" customWidth="1"/>
    <col min="2316" max="2316" width="5.7109375" style="81" bestFit="1" customWidth="1"/>
    <col min="2317" max="2317" width="2.7109375" style="81" bestFit="1" customWidth="1"/>
    <col min="2318" max="2318" width="14.42578125" style="81" bestFit="1" customWidth="1"/>
    <col min="2319" max="2319" width="92.28515625" style="81" bestFit="1" customWidth="1"/>
    <col min="2320" max="2320" width="8.140625" style="81" bestFit="1" customWidth="1"/>
    <col min="2321" max="2321" width="5.7109375" style="81" bestFit="1" customWidth="1"/>
    <col min="2322" max="2322" width="3.5703125" style="81" bestFit="1" customWidth="1"/>
    <col min="2323" max="2323" width="5.7109375" style="81" bestFit="1" customWidth="1"/>
    <col min="2324" max="2324" width="8.7109375" style="81" bestFit="1" customWidth="1"/>
    <col min="2325" max="2325" width="11.28515625" style="81" bestFit="1" customWidth="1"/>
    <col min="2326" max="2326" width="8" style="81" customWidth="1"/>
    <col min="2327" max="2567" width="9.140625" style="81"/>
    <col min="2568" max="2568" width="10.7109375" style="81" customWidth="1"/>
    <col min="2569" max="2569" width="8.7109375" style="81" bestFit="1" customWidth="1"/>
    <col min="2570" max="2570" width="8" style="81" bestFit="1" customWidth="1"/>
    <col min="2571" max="2571" width="7.28515625" style="81" bestFit="1" customWidth="1"/>
    <col min="2572" max="2572" width="5.7109375" style="81" bestFit="1" customWidth="1"/>
    <col min="2573" max="2573" width="2.7109375" style="81" bestFit="1" customWidth="1"/>
    <col min="2574" max="2574" width="14.42578125" style="81" bestFit="1" customWidth="1"/>
    <col min="2575" max="2575" width="92.28515625" style="81" bestFit="1" customWidth="1"/>
    <col min="2576" max="2576" width="8.140625" style="81" bestFit="1" customWidth="1"/>
    <col min="2577" max="2577" width="5.7109375" style="81" bestFit="1" customWidth="1"/>
    <col min="2578" max="2578" width="3.5703125" style="81" bestFit="1" customWidth="1"/>
    <col min="2579" max="2579" width="5.7109375" style="81" bestFit="1" customWidth="1"/>
    <col min="2580" max="2580" width="8.7109375" style="81" bestFit="1" customWidth="1"/>
    <col min="2581" max="2581" width="11.28515625" style="81" bestFit="1" customWidth="1"/>
    <col min="2582" max="2582" width="8" style="81" customWidth="1"/>
    <col min="2583" max="2823" width="9.140625" style="81"/>
    <col min="2824" max="2824" width="10.7109375" style="81" customWidth="1"/>
    <col min="2825" max="2825" width="8.7109375" style="81" bestFit="1" customWidth="1"/>
    <col min="2826" max="2826" width="8" style="81" bestFit="1" customWidth="1"/>
    <col min="2827" max="2827" width="7.28515625" style="81" bestFit="1" customWidth="1"/>
    <col min="2828" max="2828" width="5.7109375" style="81" bestFit="1" customWidth="1"/>
    <col min="2829" max="2829" width="2.7109375" style="81" bestFit="1" customWidth="1"/>
    <col min="2830" max="2830" width="14.42578125" style="81" bestFit="1" customWidth="1"/>
    <col min="2831" max="2831" width="92.28515625" style="81" bestFit="1" customWidth="1"/>
    <col min="2832" max="2832" width="8.140625" style="81" bestFit="1" customWidth="1"/>
    <col min="2833" max="2833" width="5.7109375" style="81" bestFit="1" customWidth="1"/>
    <col min="2834" max="2834" width="3.5703125" style="81" bestFit="1" customWidth="1"/>
    <col min="2835" max="2835" width="5.7109375" style="81" bestFit="1" customWidth="1"/>
    <col min="2836" max="2836" width="8.7109375" style="81" bestFit="1" customWidth="1"/>
    <col min="2837" max="2837" width="11.28515625" style="81" bestFit="1" customWidth="1"/>
    <col min="2838" max="2838" width="8" style="81" customWidth="1"/>
    <col min="2839" max="3079" width="9.140625" style="81"/>
    <col min="3080" max="3080" width="10.7109375" style="81" customWidth="1"/>
    <col min="3081" max="3081" width="8.7109375" style="81" bestFit="1" customWidth="1"/>
    <col min="3082" max="3082" width="8" style="81" bestFit="1" customWidth="1"/>
    <col min="3083" max="3083" width="7.28515625" style="81" bestFit="1" customWidth="1"/>
    <col min="3084" max="3084" width="5.7109375" style="81" bestFit="1" customWidth="1"/>
    <col min="3085" max="3085" width="2.7109375" style="81" bestFit="1" customWidth="1"/>
    <col min="3086" max="3086" width="14.42578125" style="81" bestFit="1" customWidth="1"/>
    <col min="3087" max="3087" width="92.28515625" style="81" bestFit="1" customWidth="1"/>
    <col min="3088" max="3088" width="8.140625" style="81" bestFit="1" customWidth="1"/>
    <col min="3089" max="3089" width="5.7109375" style="81" bestFit="1" customWidth="1"/>
    <col min="3090" max="3090" width="3.5703125" style="81" bestFit="1" customWidth="1"/>
    <col min="3091" max="3091" width="5.7109375" style="81" bestFit="1" customWidth="1"/>
    <col min="3092" max="3092" width="8.7109375" style="81" bestFit="1" customWidth="1"/>
    <col min="3093" max="3093" width="11.28515625" style="81" bestFit="1" customWidth="1"/>
    <col min="3094" max="3094" width="8" style="81" customWidth="1"/>
    <col min="3095" max="3335" width="9.140625" style="81"/>
    <col min="3336" max="3336" width="10.7109375" style="81" customWidth="1"/>
    <col min="3337" max="3337" width="8.7109375" style="81" bestFit="1" customWidth="1"/>
    <col min="3338" max="3338" width="8" style="81" bestFit="1" customWidth="1"/>
    <col min="3339" max="3339" width="7.28515625" style="81" bestFit="1" customWidth="1"/>
    <col min="3340" max="3340" width="5.7109375" style="81" bestFit="1" customWidth="1"/>
    <col min="3341" max="3341" width="2.7109375" style="81" bestFit="1" customWidth="1"/>
    <col min="3342" max="3342" width="14.42578125" style="81" bestFit="1" customWidth="1"/>
    <col min="3343" max="3343" width="92.28515625" style="81" bestFit="1" customWidth="1"/>
    <col min="3344" max="3344" width="8.140625" style="81" bestFit="1" customWidth="1"/>
    <col min="3345" max="3345" width="5.7109375" style="81" bestFit="1" customWidth="1"/>
    <col min="3346" max="3346" width="3.5703125" style="81" bestFit="1" customWidth="1"/>
    <col min="3347" max="3347" width="5.7109375" style="81" bestFit="1" customWidth="1"/>
    <col min="3348" max="3348" width="8.7109375" style="81" bestFit="1" customWidth="1"/>
    <col min="3349" max="3349" width="11.28515625" style="81" bestFit="1" customWidth="1"/>
    <col min="3350" max="3350" width="8" style="81" customWidth="1"/>
    <col min="3351" max="3591" width="9.140625" style="81"/>
    <col min="3592" max="3592" width="10.7109375" style="81" customWidth="1"/>
    <col min="3593" max="3593" width="8.7109375" style="81" bestFit="1" customWidth="1"/>
    <col min="3594" max="3594" width="8" style="81" bestFit="1" customWidth="1"/>
    <col min="3595" max="3595" width="7.28515625" style="81" bestFit="1" customWidth="1"/>
    <col min="3596" max="3596" width="5.7109375" style="81" bestFit="1" customWidth="1"/>
    <col min="3597" max="3597" width="2.7109375" style="81" bestFit="1" customWidth="1"/>
    <col min="3598" max="3598" width="14.42578125" style="81" bestFit="1" customWidth="1"/>
    <col min="3599" max="3599" width="92.28515625" style="81" bestFit="1" customWidth="1"/>
    <col min="3600" max="3600" width="8.140625" style="81" bestFit="1" customWidth="1"/>
    <col min="3601" max="3601" width="5.7109375" style="81" bestFit="1" customWidth="1"/>
    <col min="3602" max="3602" width="3.5703125" style="81" bestFit="1" customWidth="1"/>
    <col min="3603" max="3603" width="5.7109375" style="81" bestFit="1" customWidth="1"/>
    <col min="3604" max="3604" width="8.7109375" style="81" bestFit="1" customWidth="1"/>
    <col min="3605" max="3605" width="11.28515625" style="81" bestFit="1" customWidth="1"/>
    <col min="3606" max="3606" width="8" style="81" customWidth="1"/>
    <col min="3607" max="3847" width="9.140625" style="81"/>
    <col min="3848" max="3848" width="10.7109375" style="81" customWidth="1"/>
    <col min="3849" max="3849" width="8.7109375" style="81" bestFit="1" customWidth="1"/>
    <col min="3850" max="3850" width="8" style="81" bestFit="1" customWidth="1"/>
    <col min="3851" max="3851" width="7.28515625" style="81" bestFit="1" customWidth="1"/>
    <col min="3852" max="3852" width="5.7109375" style="81" bestFit="1" customWidth="1"/>
    <col min="3853" max="3853" width="2.7109375" style="81" bestFit="1" customWidth="1"/>
    <col min="3854" max="3854" width="14.42578125" style="81" bestFit="1" customWidth="1"/>
    <col min="3855" max="3855" width="92.28515625" style="81" bestFit="1" customWidth="1"/>
    <col min="3856" max="3856" width="8.140625" style="81" bestFit="1" customWidth="1"/>
    <col min="3857" max="3857" width="5.7109375" style="81" bestFit="1" customWidth="1"/>
    <col min="3858" max="3858" width="3.5703125" style="81" bestFit="1" customWidth="1"/>
    <col min="3859" max="3859" width="5.7109375" style="81" bestFit="1" customWidth="1"/>
    <col min="3860" max="3860" width="8.7109375" style="81" bestFit="1" customWidth="1"/>
    <col min="3861" max="3861" width="11.28515625" style="81" bestFit="1" customWidth="1"/>
    <col min="3862" max="3862" width="8" style="81" customWidth="1"/>
    <col min="3863" max="4103" width="9.140625" style="81"/>
    <col min="4104" max="4104" width="10.7109375" style="81" customWidth="1"/>
    <col min="4105" max="4105" width="8.7109375" style="81" bestFit="1" customWidth="1"/>
    <col min="4106" max="4106" width="8" style="81" bestFit="1" customWidth="1"/>
    <col min="4107" max="4107" width="7.28515625" style="81" bestFit="1" customWidth="1"/>
    <col min="4108" max="4108" width="5.7109375" style="81" bestFit="1" customWidth="1"/>
    <col min="4109" max="4109" width="2.7109375" style="81" bestFit="1" customWidth="1"/>
    <col min="4110" max="4110" width="14.42578125" style="81" bestFit="1" customWidth="1"/>
    <col min="4111" max="4111" width="92.28515625" style="81" bestFit="1" customWidth="1"/>
    <col min="4112" max="4112" width="8.140625" style="81" bestFit="1" customWidth="1"/>
    <col min="4113" max="4113" width="5.7109375" style="81" bestFit="1" customWidth="1"/>
    <col min="4114" max="4114" width="3.5703125" style="81" bestFit="1" customWidth="1"/>
    <col min="4115" max="4115" width="5.7109375" style="81" bestFit="1" customWidth="1"/>
    <col min="4116" max="4116" width="8.7109375" style="81" bestFit="1" customWidth="1"/>
    <col min="4117" max="4117" width="11.28515625" style="81" bestFit="1" customWidth="1"/>
    <col min="4118" max="4118" width="8" style="81" customWidth="1"/>
    <col min="4119" max="4359" width="9.140625" style="81"/>
    <col min="4360" max="4360" width="10.7109375" style="81" customWidth="1"/>
    <col min="4361" max="4361" width="8.7109375" style="81" bestFit="1" customWidth="1"/>
    <col min="4362" max="4362" width="8" style="81" bestFit="1" customWidth="1"/>
    <col min="4363" max="4363" width="7.28515625" style="81" bestFit="1" customWidth="1"/>
    <col min="4364" max="4364" width="5.7109375" style="81" bestFit="1" customWidth="1"/>
    <col min="4365" max="4365" width="2.7109375" style="81" bestFit="1" customWidth="1"/>
    <col min="4366" max="4366" width="14.42578125" style="81" bestFit="1" customWidth="1"/>
    <col min="4367" max="4367" width="92.28515625" style="81" bestFit="1" customWidth="1"/>
    <col min="4368" max="4368" width="8.140625" style="81" bestFit="1" customWidth="1"/>
    <col min="4369" max="4369" width="5.7109375" style="81" bestFit="1" customWidth="1"/>
    <col min="4370" max="4370" width="3.5703125" style="81" bestFit="1" customWidth="1"/>
    <col min="4371" max="4371" width="5.7109375" style="81" bestFit="1" customWidth="1"/>
    <col min="4372" max="4372" width="8.7109375" style="81" bestFit="1" customWidth="1"/>
    <col min="4373" max="4373" width="11.28515625" style="81" bestFit="1" customWidth="1"/>
    <col min="4374" max="4374" width="8" style="81" customWidth="1"/>
    <col min="4375" max="4615" width="9.140625" style="81"/>
    <col min="4616" max="4616" width="10.7109375" style="81" customWidth="1"/>
    <col min="4617" max="4617" width="8.7109375" style="81" bestFit="1" customWidth="1"/>
    <col min="4618" max="4618" width="8" style="81" bestFit="1" customWidth="1"/>
    <col min="4619" max="4619" width="7.28515625" style="81" bestFit="1" customWidth="1"/>
    <col min="4620" max="4620" width="5.7109375" style="81" bestFit="1" customWidth="1"/>
    <col min="4621" max="4621" width="2.7109375" style="81" bestFit="1" customWidth="1"/>
    <col min="4622" max="4622" width="14.42578125" style="81" bestFit="1" customWidth="1"/>
    <col min="4623" max="4623" width="92.28515625" style="81" bestFit="1" customWidth="1"/>
    <col min="4624" max="4624" width="8.140625" style="81" bestFit="1" customWidth="1"/>
    <col min="4625" max="4625" width="5.7109375" style="81" bestFit="1" customWidth="1"/>
    <col min="4626" max="4626" width="3.5703125" style="81" bestFit="1" customWidth="1"/>
    <col min="4627" max="4627" width="5.7109375" style="81" bestFit="1" customWidth="1"/>
    <col min="4628" max="4628" width="8.7109375" style="81" bestFit="1" customWidth="1"/>
    <col min="4629" max="4629" width="11.28515625" style="81" bestFit="1" customWidth="1"/>
    <col min="4630" max="4630" width="8" style="81" customWidth="1"/>
    <col min="4631" max="4871" width="9.140625" style="81"/>
    <col min="4872" max="4872" width="10.7109375" style="81" customWidth="1"/>
    <col min="4873" max="4873" width="8.7109375" style="81" bestFit="1" customWidth="1"/>
    <col min="4874" max="4874" width="8" style="81" bestFit="1" customWidth="1"/>
    <col min="4875" max="4875" width="7.28515625" style="81" bestFit="1" customWidth="1"/>
    <col min="4876" max="4876" width="5.7109375" style="81" bestFit="1" customWidth="1"/>
    <col min="4877" max="4877" width="2.7109375" style="81" bestFit="1" customWidth="1"/>
    <col min="4878" max="4878" width="14.42578125" style="81" bestFit="1" customWidth="1"/>
    <col min="4879" max="4879" width="92.28515625" style="81" bestFit="1" customWidth="1"/>
    <col min="4880" max="4880" width="8.140625" style="81" bestFit="1" customWidth="1"/>
    <col min="4881" max="4881" width="5.7109375" style="81" bestFit="1" customWidth="1"/>
    <col min="4882" max="4882" width="3.5703125" style="81" bestFit="1" customWidth="1"/>
    <col min="4883" max="4883" width="5.7109375" style="81" bestFit="1" customWidth="1"/>
    <col min="4884" max="4884" width="8.7109375" style="81" bestFit="1" customWidth="1"/>
    <col min="4885" max="4885" width="11.28515625" style="81" bestFit="1" customWidth="1"/>
    <col min="4886" max="4886" width="8" style="81" customWidth="1"/>
    <col min="4887" max="5127" width="9.140625" style="81"/>
    <col min="5128" max="5128" width="10.7109375" style="81" customWidth="1"/>
    <col min="5129" max="5129" width="8.7109375" style="81" bestFit="1" customWidth="1"/>
    <col min="5130" max="5130" width="8" style="81" bestFit="1" customWidth="1"/>
    <col min="5131" max="5131" width="7.28515625" style="81" bestFit="1" customWidth="1"/>
    <col min="5132" max="5132" width="5.7109375" style="81" bestFit="1" customWidth="1"/>
    <col min="5133" max="5133" width="2.7109375" style="81" bestFit="1" customWidth="1"/>
    <col min="5134" max="5134" width="14.42578125" style="81" bestFit="1" customWidth="1"/>
    <col min="5135" max="5135" width="92.28515625" style="81" bestFit="1" customWidth="1"/>
    <col min="5136" max="5136" width="8.140625" style="81" bestFit="1" customWidth="1"/>
    <col min="5137" max="5137" width="5.7109375" style="81" bestFit="1" customWidth="1"/>
    <col min="5138" max="5138" width="3.5703125" style="81" bestFit="1" customWidth="1"/>
    <col min="5139" max="5139" width="5.7109375" style="81" bestFit="1" customWidth="1"/>
    <col min="5140" max="5140" width="8.7109375" style="81" bestFit="1" customWidth="1"/>
    <col min="5141" max="5141" width="11.28515625" style="81" bestFit="1" customWidth="1"/>
    <col min="5142" max="5142" width="8" style="81" customWidth="1"/>
    <col min="5143" max="5383" width="9.140625" style="81"/>
    <col min="5384" max="5384" width="10.7109375" style="81" customWidth="1"/>
    <col min="5385" max="5385" width="8.7109375" style="81" bestFit="1" customWidth="1"/>
    <col min="5386" max="5386" width="8" style="81" bestFit="1" customWidth="1"/>
    <col min="5387" max="5387" width="7.28515625" style="81" bestFit="1" customWidth="1"/>
    <col min="5388" max="5388" width="5.7109375" style="81" bestFit="1" customWidth="1"/>
    <col min="5389" max="5389" width="2.7109375" style="81" bestFit="1" customWidth="1"/>
    <col min="5390" max="5390" width="14.42578125" style="81" bestFit="1" customWidth="1"/>
    <col min="5391" max="5391" width="92.28515625" style="81" bestFit="1" customWidth="1"/>
    <col min="5392" max="5392" width="8.140625" style="81" bestFit="1" customWidth="1"/>
    <col min="5393" max="5393" width="5.7109375" style="81" bestFit="1" customWidth="1"/>
    <col min="5394" max="5394" width="3.5703125" style="81" bestFit="1" customWidth="1"/>
    <col min="5395" max="5395" width="5.7109375" style="81" bestFit="1" customWidth="1"/>
    <col min="5396" max="5396" width="8.7109375" style="81" bestFit="1" customWidth="1"/>
    <col min="5397" max="5397" width="11.28515625" style="81" bestFit="1" customWidth="1"/>
    <col min="5398" max="5398" width="8" style="81" customWidth="1"/>
    <col min="5399" max="5639" width="9.140625" style="81"/>
    <col min="5640" max="5640" width="10.7109375" style="81" customWidth="1"/>
    <col min="5641" max="5641" width="8.7109375" style="81" bestFit="1" customWidth="1"/>
    <col min="5642" max="5642" width="8" style="81" bestFit="1" customWidth="1"/>
    <col min="5643" max="5643" width="7.28515625" style="81" bestFit="1" customWidth="1"/>
    <col min="5644" max="5644" width="5.7109375" style="81" bestFit="1" customWidth="1"/>
    <col min="5645" max="5645" width="2.7109375" style="81" bestFit="1" customWidth="1"/>
    <col min="5646" max="5646" width="14.42578125" style="81" bestFit="1" customWidth="1"/>
    <col min="5647" max="5647" width="92.28515625" style="81" bestFit="1" customWidth="1"/>
    <col min="5648" max="5648" width="8.140625" style="81" bestFit="1" customWidth="1"/>
    <col min="5649" max="5649" width="5.7109375" style="81" bestFit="1" customWidth="1"/>
    <col min="5650" max="5650" width="3.5703125" style="81" bestFit="1" customWidth="1"/>
    <col min="5651" max="5651" width="5.7109375" style="81" bestFit="1" customWidth="1"/>
    <col min="5652" max="5652" width="8.7109375" style="81" bestFit="1" customWidth="1"/>
    <col min="5653" max="5653" width="11.28515625" style="81" bestFit="1" customWidth="1"/>
    <col min="5654" max="5654" width="8" style="81" customWidth="1"/>
    <col min="5655" max="5895" width="9.140625" style="81"/>
    <col min="5896" max="5896" width="10.7109375" style="81" customWidth="1"/>
    <col min="5897" max="5897" width="8.7109375" style="81" bestFit="1" customWidth="1"/>
    <col min="5898" max="5898" width="8" style="81" bestFit="1" customWidth="1"/>
    <col min="5899" max="5899" width="7.28515625" style="81" bestFit="1" customWidth="1"/>
    <col min="5900" max="5900" width="5.7109375" style="81" bestFit="1" customWidth="1"/>
    <col min="5901" max="5901" width="2.7109375" style="81" bestFit="1" customWidth="1"/>
    <col min="5902" max="5902" width="14.42578125" style="81" bestFit="1" customWidth="1"/>
    <col min="5903" max="5903" width="92.28515625" style="81" bestFit="1" customWidth="1"/>
    <col min="5904" max="5904" width="8.140625" style="81" bestFit="1" customWidth="1"/>
    <col min="5905" max="5905" width="5.7109375" style="81" bestFit="1" customWidth="1"/>
    <col min="5906" max="5906" width="3.5703125" style="81" bestFit="1" customWidth="1"/>
    <col min="5907" max="5907" width="5.7109375" style="81" bestFit="1" customWidth="1"/>
    <col min="5908" max="5908" width="8.7109375" style="81" bestFit="1" customWidth="1"/>
    <col min="5909" max="5909" width="11.28515625" style="81" bestFit="1" customWidth="1"/>
    <col min="5910" max="5910" width="8" style="81" customWidth="1"/>
    <col min="5911" max="6151" width="9.140625" style="81"/>
    <col min="6152" max="6152" width="10.7109375" style="81" customWidth="1"/>
    <col min="6153" max="6153" width="8.7109375" style="81" bestFit="1" customWidth="1"/>
    <col min="6154" max="6154" width="8" style="81" bestFit="1" customWidth="1"/>
    <col min="6155" max="6155" width="7.28515625" style="81" bestFit="1" customWidth="1"/>
    <col min="6156" max="6156" width="5.7109375" style="81" bestFit="1" customWidth="1"/>
    <col min="6157" max="6157" width="2.7109375" style="81" bestFit="1" customWidth="1"/>
    <col min="6158" max="6158" width="14.42578125" style="81" bestFit="1" customWidth="1"/>
    <col min="6159" max="6159" width="92.28515625" style="81" bestFit="1" customWidth="1"/>
    <col min="6160" max="6160" width="8.140625" style="81" bestFit="1" customWidth="1"/>
    <col min="6161" max="6161" width="5.7109375" style="81" bestFit="1" customWidth="1"/>
    <col min="6162" max="6162" width="3.5703125" style="81" bestFit="1" customWidth="1"/>
    <col min="6163" max="6163" width="5.7109375" style="81" bestFit="1" customWidth="1"/>
    <col min="6164" max="6164" width="8.7109375" style="81" bestFit="1" customWidth="1"/>
    <col min="6165" max="6165" width="11.28515625" style="81" bestFit="1" customWidth="1"/>
    <col min="6166" max="6166" width="8" style="81" customWidth="1"/>
    <col min="6167" max="6407" width="9.140625" style="81"/>
    <col min="6408" max="6408" width="10.7109375" style="81" customWidth="1"/>
    <col min="6409" max="6409" width="8.7109375" style="81" bestFit="1" customWidth="1"/>
    <col min="6410" max="6410" width="8" style="81" bestFit="1" customWidth="1"/>
    <col min="6411" max="6411" width="7.28515625" style="81" bestFit="1" customWidth="1"/>
    <col min="6412" max="6412" width="5.7109375" style="81" bestFit="1" customWidth="1"/>
    <col min="6413" max="6413" width="2.7109375" style="81" bestFit="1" customWidth="1"/>
    <col min="6414" max="6414" width="14.42578125" style="81" bestFit="1" customWidth="1"/>
    <col min="6415" max="6415" width="92.28515625" style="81" bestFit="1" customWidth="1"/>
    <col min="6416" max="6416" width="8.140625" style="81" bestFit="1" customWidth="1"/>
    <col min="6417" max="6417" width="5.7109375" style="81" bestFit="1" customWidth="1"/>
    <col min="6418" max="6418" width="3.5703125" style="81" bestFit="1" customWidth="1"/>
    <col min="6419" max="6419" width="5.7109375" style="81" bestFit="1" customWidth="1"/>
    <col min="6420" max="6420" width="8.7109375" style="81" bestFit="1" customWidth="1"/>
    <col min="6421" max="6421" width="11.28515625" style="81" bestFit="1" customWidth="1"/>
    <col min="6422" max="6422" width="8" style="81" customWidth="1"/>
    <col min="6423" max="6663" width="9.140625" style="81"/>
    <col min="6664" max="6664" width="10.7109375" style="81" customWidth="1"/>
    <col min="6665" max="6665" width="8.7109375" style="81" bestFit="1" customWidth="1"/>
    <col min="6666" max="6666" width="8" style="81" bestFit="1" customWidth="1"/>
    <col min="6667" max="6667" width="7.28515625" style="81" bestFit="1" customWidth="1"/>
    <col min="6668" max="6668" width="5.7109375" style="81" bestFit="1" customWidth="1"/>
    <col min="6669" max="6669" width="2.7109375" style="81" bestFit="1" customWidth="1"/>
    <col min="6670" max="6670" width="14.42578125" style="81" bestFit="1" customWidth="1"/>
    <col min="6671" max="6671" width="92.28515625" style="81" bestFit="1" customWidth="1"/>
    <col min="6672" max="6672" width="8.140625" style="81" bestFit="1" customWidth="1"/>
    <col min="6673" max="6673" width="5.7109375" style="81" bestFit="1" customWidth="1"/>
    <col min="6674" max="6674" width="3.5703125" style="81" bestFit="1" customWidth="1"/>
    <col min="6675" max="6675" width="5.7109375" style="81" bestFit="1" customWidth="1"/>
    <col min="6676" max="6676" width="8.7109375" style="81" bestFit="1" customWidth="1"/>
    <col min="6677" max="6677" width="11.28515625" style="81" bestFit="1" customWidth="1"/>
    <col min="6678" max="6678" width="8" style="81" customWidth="1"/>
    <col min="6679" max="6919" width="9.140625" style="81"/>
    <col min="6920" max="6920" width="10.7109375" style="81" customWidth="1"/>
    <col min="6921" max="6921" width="8.7109375" style="81" bestFit="1" customWidth="1"/>
    <col min="6922" max="6922" width="8" style="81" bestFit="1" customWidth="1"/>
    <col min="6923" max="6923" width="7.28515625" style="81" bestFit="1" customWidth="1"/>
    <col min="6924" max="6924" width="5.7109375" style="81" bestFit="1" customWidth="1"/>
    <col min="6925" max="6925" width="2.7109375" style="81" bestFit="1" customWidth="1"/>
    <col min="6926" max="6926" width="14.42578125" style="81" bestFit="1" customWidth="1"/>
    <col min="6927" max="6927" width="92.28515625" style="81" bestFit="1" customWidth="1"/>
    <col min="6928" max="6928" width="8.140625" style="81" bestFit="1" customWidth="1"/>
    <col min="6929" max="6929" width="5.7109375" style="81" bestFit="1" customWidth="1"/>
    <col min="6930" max="6930" width="3.5703125" style="81" bestFit="1" customWidth="1"/>
    <col min="6931" max="6931" width="5.7109375" style="81" bestFit="1" customWidth="1"/>
    <col min="6932" max="6932" width="8.7109375" style="81" bestFit="1" customWidth="1"/>
    <col min="6933" max="6933" width="11.28515625" style="81" bestFit="1" customWidth="1"/>
    <col min="6934" max="6934" width="8" style="81" customWidth="1"/>
    <col min="6935" max="7175" width="9.140625" style="81"/>
    <col min="7176" max="7176" width="10.7109375" style="81" customWidth="1"/>
    <col min="7177" max="7177" width="8.7109375" style="81" bestFit="1" customWidth="1"/>
    <col min="7178" max="7178" width="8" style="81" bestFit="1" customWidth="1"/>
    <col min="7179" max="7179" width="7.28515625" style="81" bestFit="1" customWidth="1"/>
    <col min="7180" max="7180" width="5.7109375" style="81" bestFit="1" customWidth="1"/>
    <col min="7181" max="7181" width="2.7109375" style="81" bestFit="1" customWidth="1"/>
    <col min="7182" max="7182" width="14.42578125" style="81" bestFit="1" customWidth="1"/>
    <col min="7183" max="7183" width="92.28515625" style="81" bestFit="1" customWidth="1"/>
    <col min="7184" max="7184" width="8.140625" style="81" bestFit="1" customWidth="1"/>
    <col min="7185" max="7185" width="5.7109375" style="81" bestFit="1" customWidth="1"/>
    <col min="7186" max="7186" width="3.5703125" style="81" bestFit="1" customWidth="1"/>
    <col min="7187" max="7187" width="5.7109375" style="81" bestFit="1" customWidth="1"/>
    <col min="7188" max="7188" width="8.7109375" style="81" bestFit="1" customWidth="1"/>
    <col min="7189" max="7189" width="11.28515625" style="81" bestFit="1" customWidth="1"/>
    <col min="7190" max="7190" width="8" style="81" customWidth="1"/>
    <col min="7191" max="7431" width="9.140625" style="81"/>
    <col min="7432" max="7432" width="10.7109375" style="81" customWidth="1"/>
    <col min="7433" max="7433" width="8.7109375" style="81" bestFit="1" customWidth="1"/>
    <col min="7434" max="7434" width="8" style="81" bestFit="1" customWidth="1"/>
    <col min="7435" max="7435" width="7.28515625" style="81" bestFit="1" customWidth="1"/>
    <col min="7436" max="7436" width="5.7109375" style="81" bestFit="1" customWidth="1"/>
    <col min="7437" max="7437" width="2.7109375" style="81" bestFit="1" customWidth="1"/>
    <col min="7438" max="7438" width="14.42578125" style="81" bestFit="1" customWidth="1"/>
    <col min="7439" max="7439" width="92.28515625" style="81" bestFit="1" customWidth="1"/>
    <col min="7440" max="7440" width="8.140625" style="81" bestFit="1" customWidth="1"/>
    <col min="7441" max="7441" width="5.7109375" style="81" bestFit="1" customWidth="1"/>
    <col min="7442" max="7442" width="3.5703125" style="81" bestFit="1" customWidth="1"/>
    <col min="7443" max="7443" width="5.7109375" style="81" bestFit="1" customWidth="1"/>
    <col min="7444" max="7444" width="8.7109375" style="81" bestFit="1" customWidth="1"/>
    <col min="7445" max="7445" width="11.28515625" style="81" bestFit="1" customWidth="1"/>
    <col min="7446" max="7446" width="8" style="81" customWidth="1"/>
    <col min="7447" max="7687" width="9.140625" style="81"/>
    <col min="7688" max="7688" width="10.7109375" style="81" customWidth="1"/>
    <col min="7689" max="7689" width="8.7109375" style="81" bestFit="1" customWidth="1"/>
    <col min="7690" max="7690" width="8" style="81" bestFit="1" customWidth="1"/>
    <col min="7691" max="7691" width="7.28515625" style="81" bestFit="1" customWidth="1"/>
    <col min="7692" max="7692" width="5.7109375" style="81" bestFit="1" customWidth="1"/>
    <col min="7693" max="7693" width="2.7109375" style="81" bestFit="1" customWidth="1"/>
    <col min="7694" max="7694" width="14.42578125" style="81" bestFit="1" customWidth="1"/>
    <col min="7695" max="7695" width="92.28515625" style="81" bestFit="1" customWidth="1"/>
    <col min="7696" max="7696" width="8.140625" style="81" bestFit="1" customWidth="1"/>
    <col min="7697" max="7697" width="5.7109375" style="81" bestFit="1" customWidth="1"/>
    <col min="7698" max="7698" width="3.5703125" style="81" bestFit="1" customWidth="1"/>
    <col min="7699" max="7699" width="5.7109375" style="81" bestFit="1" customWidth="1"/>
    <col min="7700" max="7700" width="8.7109375" style="81" bestFit="1" customWidth="1"/>
    <col min="7701" max="7701" width="11.28515625" style="81" bestFit="1" customWidth="1"/>
    <col min="7702" max="7702" width="8" style="81" customWidth="1"/>
    <col min="7703" max="7943" width="9.140625" style="81"/>
    <col min="7944" max="7944" width="10.7109375" style="81" customWidth="1"/>
    <col min="7945" max="7945" width="8.7109375" style="81" bestFit="1" customWidth="1"/>
    <col min="7946" max="7946" width="8" style="81" bestFit="1" customWidth="1"/>
    <col min="7947" max="7947" width="7.28515625" style="81" bestFit="1" customWidth="1"/>
    <col min="7948" max="7948" width="5.7109375" style="81" bestFit="1" customWidth="1"/>
    <col min="7949" max="7949" width="2.7109375" style="81" bestFit="1" customWidth="1"/>
    <col min="7950" max="7950" width="14.42578125" style="81" bestFit="1" customWidth="1"/>
    <col min="7951" max="7951" width="92.28515625" style="81" bestFit="1" customWidth="1"/>
    <col min="7952" max="7952" width="8.140625" style="81" bestFit="1" customWidth="1"/>
    <col min="7953" max="7953" width="5.7109375" style="81" bestFit="1" customWidth="1"/>
    <col min="7954" max="7954" width="3.5703125" style="81" bestFit="1" customWidth="1"/>
    <col min="7955" max="7955" width="5.7109375" style="81" bestFit="1" customWidth="1"/>
    <col min="7956" max="7956" width="8.7109375" style="81" bestFit="1" customWidth="1"/>
    <col min="7957" max="7957" width="11.28515625" style="81" bestFit="1" customWidth="1"/>
    <col min="7958" max="7958" width="8" style="81" customWidth="1"/>
    <col min="7959" max="8199" width="9.140625" style="81"/>
    <col min="8200" max="8200" width="10.7109375" style="81" customWidth="1"/>
    <col min="8201" max="8201" width="8.7109375" style="81" bestFit="1" customWidth="1"/>
    <col min="8202" max="8202" width="8" style="81" bestFit="1" customWidth="1"/>
    <col min="8203" max="8203" width="7.28515625" style="81" bestFit="1" customWidth="1"/>
    <col min="8204" max="8204" width="5.7109375" style="81" bestFit="1" customWidth="1"/>
    <col min="8205" max="8205" width="2.7109375" style="81" bestFit="1" customWidth="1"/>
    <col min="8206" max="8206" width="14.42578125" style="81" bestFit="1" customWidth="1"/>
    <col min="8207" max="8207" width="92.28515625" style="81" bestFit="1" customWidth="1"/>
    <col min="8208" max="8208" width="8.140625" style="81" bestFit="1" customWidth="1"/>
    <col min="8209" max="8209" width="5.7109375" style="81" bestFit="1" customWidth="1"/>
    <col min="8210" max="8210" width="3.5703125" style="81" bestFit="1" customWidth="1"/>
    <col min="8211" max="8211" width="5.7109375" style="81" bestFit="1" customWidth="1"/>
    <col min="8212" max="8212" width="8.7109375" style="81" bestFit="1" customWidth="1"/>
    <col min="8213" max="8213" width="11.28515625" style="81" bestFit="1" customWidth="1"/>
    <col min="8214" max="8214" width="8" style="81" customWidth="1"/>
    <col min="8215" max="8455" width="9.140625" style="81"/>
    <col min="8456" max="8456" width="10.7109375" style="81" customWidth="1"/>
    <col min="8457" max="8457" width="8.7109375" style="81" bestFit="1" customWidth="1"/>
    <col min="8458" max="8458" width="8" style="81" bestFit="1" customWidth="1"/>
    <col min="8459" max="8459" width="7.28515625" style="81" bestFit="1" customWidth="1"/>
    <col min="8460" max="8460" width="5.7109375" style="81" bestFit="1" customWidth="1"/>
    <col min="8461" max="8461" width="2.7109375" style="81" bestFit="1" customWidth="1"/>
    <col min="8462" max="8462" width="14.42578125" style="81" bestFit="1" customWidth="1"/>
    <col min="8463" max="8463" width="92.28515625" style="81" bestFit="1" customWidth="1"/>
    <col min="8464" max="8464" width="8.140625" style="81" bestFit="1" customWidth="1"/>
    <col min="8465" max="8465" width="5.7109375" style="81" bestFit="1" customWidth="1"/>
    <col min="8466" max="8466" width="3.5703125" style="81" bestFit="1" customWidth="1"/>
    <col min="8467" max="8467" width="5.7109375" style="81" bestFit="1" customWidth="1"/>
    <col min="8468" max="8468" width="8.7109375" style="81" bestFit="1" customWidth="1"/>
    <col min="8469" max="8469" width="11.28515625" style="81" bestFit="1" customWidth="1"/>
    <col min="8470" max="8470" width="8" style="81" customWidth="1"/>
    <col min="8471" max="8711" width="9.140625" style="81"/>
    <col min="8712" max="8712" width="10.7109375" style="81" customWidth="1"/>
    <col min="8713" max="8713" width="8.7109375" style="81" bestFit="1" customWidth="1"/>
    <col min="8714" max="8714" width="8" style="81" bestFit="1" customWidth="1"/>
    <col min="8715" max="8715" width="7.28515625" style="81" bestFit="1" customWidth="1"/>
    <col min="8716" max="8716" width="5.7109375" style="81" bestFit="1" customWidth="1"/>
    <col min="8717" max="8717" width="2.7109375" style="81" bestFit="1" customWidth="1"/>
    <col min="8718" max="8718" width="14.42578125" style="81" bestFit="1" customWidth="1"/>
    <col min="8719" max="8719" width="92.28515625" style="81" bestFit="1" customWidth="1"/>
    <col min="8720" max="8720" width="8.140625" style="81" bestFit="1" customWidth="1"/>
    <col min="8721" max="8721" width="5.7109375" style="81" bestFit="1" customWidth="1"/>
    <col min="8722" max="8722" width="3.5703125" style="81" bestFit="1" customWidth="1"/>
    <col min="8723" max="8723" width="5.7109375" style="81" bestFit="1" customWidth="1"/>
    <col min="8724" max="8724" width="8.7109375" style="81" bestFit="1" customWidth="1"/>
    <col min="8725" max="8725" width="11.28515625" style="81" bestFit="1" customWidth="1"/>
    <col min="8726" max="8726" width="8" style="81" customWidth="1"/>
    <col min="8727" max="8967" width="9.140625" style="81"/>
    <col min="8968" max="8968" width="10.7109375" style="81" customWidth="1"/>
    <col min="8969" max="8969" width="8.7109375" style="81" bestFit="1" customWidth="1"/>
    <col min="8970" max="8970" width="8" style="81" bestFit="1" customWidth="1"/>
    <col min="8971" max="8971" width="7.28515625" style="81" bestFit="1" customWidth="1"/>
    <col min="8972" max="8972" width="5.7109375" style="81" bestFit="1" customWidth="1"/>
    <col min="8973" max="8973" width="2.7109375" style="81" bestFit="1" customWidth="1"/>
    <col min="8974" max="8974" width="14.42578125" style="81" bestFit="1" customWidth="1"/>
    <col min="8975" max="8975" width="92.28515625" style="81" bestFit="1" customWidth="1"/>
    <col min="8976" max="8976" width="8.140625" style="81" bestFit="1" customWidth="1"/>
    <col min="8977" max="8977" width="5.7109375" style="81" bestFit="1" customWidth="1"/>
    <col min="8978" max="8978" width="3.5703125" style="81" bestFit="1" customWidth="1"/>
    <col min="8979" max="8979" width="5.7109375" style="81" bestFit="1" customWidth="1"/>
    <col min="8980" max="8980" width="8.7109375" style="81" bestFit="1" customWidth="1"/>
    <col min="8981" max="8981" width="11.28515625" style="81" bestFit="1" customWidth="1"/>
    <col min="8982" max="8982" width="8" style="81" customWidth="1"/>
    <col min="8983" max="9223" width="9.140625" style="81"/>
    <col min="9224" max="9224" width="10.7109375" style="81" customWidth="1"/>
    <col min="9225" max="9225" width="8.7109375" style="81" bestFit="1" customWidth="1"/>
    <col min="9226" max="9226" width="8" style="81" bestFit="1" customWidth="1"/>
    <col min="9227" max="9227" width="7.28515625" style="81" bestFit="1" customWidth="1"/>
    <col min="9228" max="9228" width="5.7109375" style="81" bestFit="1" customWidth="1"/>
    <col min="9229" max="9229" width="2.7109375" style="81" bestFit="1" customWidth="1"/>
    <col min="9230" max="9230" width="14.42578125" style="81" bestFit="1" customWidth="1"/>
    <col min="9231" max="9231" width="92.28515625" style="81" bestFit="1" customWidth="1"/>
    <col min="9232" max="9232" width="8.140625" style="81" bestFit="1" customWidth="1"/>
    <col min="9233" max="9233" width="5.7109375" style="81" bestFit="1" customWidth="1"/>
    <col min="9234" max="9234" width="3.5703125" style="81" bestFit="1" customWidth="1"/>
    <col min="9235" max="9235" width="5.7109375" style="81" bestFit="1" customWidth="1"/>
    <col min="9236" max="9236" width="8.7109375" style="81" bestFit="1" customWidth="1"/>
    <col min="9237" max="9237" width="11.28515625" style="81" bestFit="1" customWidth="1"/>
    <col min="9238" max="9238" width="8" style="81" customWidth="1"/>
    <col min="9239" max="9479" width="9.140625" style="81"/>
    <col min="9480" max="9480" width="10.7109375" style="81" customWidth="1"/>
    <col min="9481" max="9481" width="8.7109375" style="81" bestFit="1" customWidth="1"/>
    <col min="9482" max="9482" width="8" style="81" bestFit="1" customWidth="1"/>
    <col min="9483" max="9483" width="7.28515625" style="81" bestFit="1" customWidth="1"/>
    <col min="9484" max="9484" width="5.7109375" style="81" bestFit="1" customWidth="1"/>
    <col min="9485" max="9485" width="2.7109375" style="81" bestFit="1" customWidth="1"/>
    <col min="9486" max="9486" width="14.42578125" style="81" bestFit="1" customWidth="1"/>
    <col min="9487" max="9487" width="92.28515625" style="81" bestFit="1" customWidth="1"/>
    <col min="9488" max="9488" width="8.140625" style="81" bestFit="1" customWidth="1"/>
    <col min="9489" max="9489" width="5.7109375" style="81" bestFit="1" customWidth="1"/>
    <col min="9490" max="9490" width="3.5703125" style="81" bestFit="1" customWidth="1"/>
    <col min="9491" max="9491" width="5.7109375" style="81" bestFit="1" customWidth="1"/>
    <col min="9492" max="9492" width="8.7109375" style="81" bestFit="1" customWidth="1"/>
    <col min="9493" max="9493" width="11.28515625" style="81" bestFit="1" customWidth="1"/>
    <col min="9494" max="9494" width="8" style="81" customWidth="1"/>
    <col min="9495" max="9735" width="9.140625" style="81"/>
    <col min="9736" max="9736" width="10.7109375" style="81" customWidth="1"/>
    <col min="9737" max="9737" width="8.7109375" style="81" bestFit="1" customWidth="1"/>
    <col min="9738" max="9738" width="8" style="81" bestFit="1" customWidth="1"/>
    <col min="9739" max="9739" width="7.28515625" style="81" bestFit="1" customWidth="1"/>
    <col min="9740" max="9740" width="5.7109375" style="81" bestFit="1" customWidth="1"/>
    <col min="9741" max="9741" width="2.7109375" style="81" bestFit="1" customWidth="1"/>
    <col min="9742" max="9742" width="14.42578125" style="81" bestFit="1" customWidth="1"/>
    <col min="9743" max="9743" width="92.28515625" style="81" bestFit="1" customWidth="1"/>
    <col min="9744" max="9744" width="8.140625" style="81" bestFit="1" customWidth="1"/>
    <col min="9745" max="9745" width="5.7109375" style="81" bestFit="1" customWidth="1"/>
    <col min="9746" max="9746" width="3.5703125" style="81" bestFit="1" customWidth="1"/>
    <col min="9747" max="9747" width="5.7109375" style="81" bestFit="1" customWidth="1"/>
    <col min="9748" max="9748" width="8.7109375" style="81" bestFit="1" customWidth="1"/>
    <col min="9749" max="9749" width="11.28515625" style="81" bestFit="1" customWidth="1"/>
    <col min="9750" max="9750" width="8" style="81" customWidth="1"/>
    <col min="9751" max="9991" width="9.140625" style="81"/>
    <col min="9992" max="9992" width="10.7109375" style="81" customWidth="1"/>
    <col min="9993" max="9993" width="8.7109375" style="81" bestFit="1" customWidth="1"/>
    <col min="9994" max="9994" width="8" style="81" bestFit="1" customWidth="1"/>
    <col min="9995" max="9995" width="7.28515625" style="81" bestFit="1" customWidth="1"/>
    <col min="9996" max="9996" width="5.7109375" style="81" bestFit="1" customWidth="1"/>
    <col min="9997" max="9997" width="2.7109375" style="81" bestFit="1" customWidth="1"/>
    <col min="9998" max="9998" width="14.42578125" style="81" bestFit="1" customWidth="1"/>
    <col min="9999" max="9999" width="92.28515625" style="81" bestFit="1" customWidth="1"/>
    <col min="10000" max="10000" width="8.140625" style="81" bestFit="1" customWidth="1"/>
    <col min="10001" max="10001" width="5.7109375" style="81" bestFit="1" customWidth="1"/>
    <col min="10002" max="10002" width="3.5703125" style="81" bestFit="1" customWidth="1"/>
    <col min="10003" max="10003" width="5.7109375" style="81" bestFit="1" customWidth="1"/>
    <col min="10004" max="10004" width="8.7109375" style="81" bestFit="1" customWidth="1"/>
    <col min="10005" max="10005" width="11.28515625" style="81" bestFit="1" customWidth="1"/>
    <col min="10006" max="10006" width="8" style="81" customWidth="1"/>
    <col min="10007" max="10247" width="9.140625" style="81"/>
    <col min="10248" max="10248" width="10.7109375" style="81" customWidth="1"/>
    <col min="10249" max="10249" width="8.7109375" style="81" bestFit="1" customWidth="1"/>
    <col min="10250" max="10250" width="8" style="81" bestFit="1" customWidth="1"/>
    <col min="10251" max="10251" width="7.28515625" style="81" bestFit="1" customWidth="1"/>
    <col min="10252" max="10252" width="5.7109375" style="81" bestFit="1" customWidth="1"/>
    <col min="10253" max="10253" width="2.7109375" style="81" bestFit="1" customWidth="1"/>
    <col min="10254" max="10254" width="14.42578125" style="81" bestFit="1" customWidth="1"/>
    <col min="10255" max="10255" width="92.28515625" style="81" bestFit="1" customWidth="1"/>
    <col min="10256" max="10256" width="8.140625" style="81" bestFit="1" customWidth="1"/>
    <col min="10257" max="10257" width="5.7109375" style="81" bestFit="1" customWidth="1"/>
    <col min="10258" max="10258" width="3.5703125" style="81" bestFit="1" customWidth="1"/>
    <col min="10259" max="10259" width="5.7109375" style="81" bestFit="1" customWidth="1"/>
    <col min="10260" max="10260" width="8.7109375" style="81" bestFit="1" customWidth="1"/>
    <col min="10261" max="10261" width="11.28515625" style="81" bestFit="1" customWidth="1"/>
    <col min="10262" max="10262" width="8" style="81" customWidth="1"/>
    <col min="10263" max="10503" width="9.140625" style="81"/>
    <col min="10504" max="10504" width="10.7109375" style="81" customWidth="1"/>
    <col min="10505" max="10505" width="8.7109375" style="81" bestFit="1" customWidth="1"/>
    <col min="10506" max="10506" width="8" style="81" bestFit="1" customWidth="1"/>
    <col min="10507" max="10507" width="7.28515625" style="81" bestFit="1" customWidth="1"/>
    <col min="10508" max="10508" width="5.7109375" style="81" bestFit="1" customWidth="1"/>
    <col min="10509" max="10509" width="2.7109375" style="81" bestFit="1" customWidth="1"/>
    <col min="10510" max="10510" width="14.42578125" style="81" bestFit="1" customWidth="1"/>
    <col min="10511" max="10511" width="92.28515625" style="81" bestFit="1" customWidth="1"/>
    <col min="10512" max="10512" width="8.140625" style="81" bestFit="1" customWidth="1"/>
    <col min="10513" max="10513" width="5.7109375" style="81" bestFit="1" customWidth="1"/>
    <col min="10514" max="10514" width="3.5703125" style="81" bestFit="1" customWidth="1"/>
    <col min="10515" max="10515" width="5.7109375" style="81" bestFit="1" customWidth="1"/>
    <col min="10516" max="10516" width="8.7109375" style="81" bestFit="1" customWidth="1"/>
    <col min="10517" max="10517" width="11.28515625" style="81" bestFit="1" customWidth="1"/>
    <col min="10518" max="10518" width="8" style="81" customWidth="1"/>
    <col min="10519" max="10759" width="9.140625" style="81"/>
    <col min="10760" max="10760" width="10.7109375" style="81" customWidth="1"/>
    <col min="10761" max="10761" width="8.7109375" style="81" bestFit="1" customWidth="1"/>
    <col min="10762" max="10762" width="8" style="81" bestFit="1" customWidth="1"/>
    <col min="10763" max="10763" width="7.28515625" style="81" bestFit="1" customWidth="1"/>
    <col min="10764" max="10764" width="5.7109375" style="81" bestFit="1" customWidth="1"/>
    <col min="10765" max="10765" width="2.7109375" style="81" bestFit="1" customWidth="1"/>
    <col min="10766" max="10766" width="14.42578125" style="81" bestFit="1" customWidth="1"/>
    <col min="10767" max="10767" width="92.28515625" style="81" bestFit="1" customWidth="1"/>
    <col min="10768" max="10768" width="8.140625" style="81" bestFit="1" customWidth="1"/>
    <col min="10769" max="10769" width="5.7109375" style="81" bestFit="1" customWidth="1"/>
    <col min="10770" max="10770" width="3.5703125" style="81" bestFit="1" customWidth="1"/>
    <col min="10771" max="10771" width="5.7109375" style="81" bestFit="1" customWidth="1"/>
    <col min="10772" max="10772" width="8.7109375" style="81" bestFit="1" customWidth="1"/>
    <col min="10773" max="10773" width="11.28515625" style="81" bestFit="1" customWidth="1"/>
    <col min="10774" max="10774" width="8" style="81" customWidth="1"/>
    <col min="10775" max="11015" width="9.140625" style="81"/>
    <col min="11016" max="11016" width="10.7109375" style="81" customWidth="1"/>
    <col min="11017" max="11017" width="8.7109375" style="81" bestFit="1" customWidth="1"/>
    <col min="11018" max="11018" width="8" style="81" bestFit="1" customWidth="1"/>
    <col min="11019" max="11019" width="7.28515625" style="81" bestFit="1" customWidth="1"/>
    <col min="11020" max="11020" width="5.7109375" style="81" bestFit="1" customWidth="1"/>
    <col min="11021" max="11021" width="2.7109375" style="81" bestFit="1" customWidth="1"/>
    <col min="11022" max="11022" width="14.42578125" style="81" bestFit="1" customWidth="1"/>
    <col min="11023" max="11023" width="92.28515625" style="81" bestFit="1" customWidth="1"/>
    <col min="11024" max="11024" width="8.140625" style="81" bestFit="1" customWidth="1"/>
    <col min="11025" max="11025" width="5.7109375" style="81" bestFit="1" customWidth="1"/>
    <col min="11026" max="11026" width="3.5703125" style="81" bestFit="1" customWidth="1"/>
    <col min="11027" max="11027" width="5.7109375" style="81" bestFit="1" customWidth="1"/>
    <col min="11028" max="11028" width="8.7109375" style="81" bestFit="1" customWidth="1"/>
    <col min="11029" max="11029" width="11.28515625" style="81" bestFit="1" customWidth="1"/>
    <col min="11030" max="11030" width="8" style="81" customWidth="1"/>
    <col min="11031" max="11271" width="9.140625" style="81"/>
    <col min="11272" max="11272" width="10.7109375" style="81" customWidth="1"/>
    <col min="11273" max="11273" width="8.7109375" style="81" bestFit="1" customWidth="1"/>
    <col min="11274" max="11274" width="8" style="81" bestFit="1" customWidth="1"/>
    <col min="11275" max="11275" width="7.28515625" style="81" bestFit="1" customWidth="1"/>
    <col min="11276" max="11276" width="5.7109375" style="81" bestFit="1" customWidth="1"/>
    <col min="11277" max="11277" width="2.7109375" style="81" bestFit="1" customWidth="1"/>
    <col min="11278" max="11278" width="14.42578125" style="81" bestFit="1" customWidth="1"/>
    <col min="11279" max="11279" width="92.28515625" style="81" bestFit="1" customWidth="1"/>
    <col min="11280" max="11280" width="8.140625" style="81" bestFit="1" customWidth="1"/>
    <col min="11281" max="11281" width="5.7109375" style="81" bestFit="1" customWidth="1"/>
    <col min="11282" max="11282" width="3.5703125" style="81" bestFit="1" customWidth="1"/>
    <col min="11283" max="11283" width="5.7109375" style="81" bestFit="1" customWidth="1"/>
    <col min="11284" max="11284" width="8.7109375" style="81" bestFit="1" customWidth="1"/>
    <col min="11285" max="11285" width="11.28515625" style="81" bestFit="1" customWidth="1"/>
    <col min="11286" max="11286" width="8" style="81" customWidth="1"/>
    <col min="11287" max="11527" width="9.140625" style="81"/>
    <col min="11528" max="11528" width="10.7109375" style="81" customWidth="1"/>
    <col min="11529" max="11529" width="8.7109375" style="81" bestFit="1" customWidth="1"/>
    <col min="11530" max="11530" width="8" style="81" bestFit="1" customWidth="1"/>
    <col min="11531" max="11531" width="7.28515625" style="81" bestFit="1" customWidth="1"/>
    <col min="11532" max="11532" width="5.7109375" style="81" bestFit="1" customWidth="1"/>
    <col min="11533" max="11533" width="2.7109375" style="81" bestFit="1" customWidth="1"/>
    <col min="11534" max="11534" width="14.42578125" style="81" bestFit="1" customWidth="1"/>
    <col min="11535" max="11535" width="92.28515625" style="81" bestFit="1" customWidth="1"/>
    <col min="11536" max="11536" width="8.140625" style="81" bestFit="1" customWidth="1"/>
    <col min="11537" max="11537" width="5.7109375" style="81" bestFit="1" customWidth="1"/>
    <col min="11538" max="11538" width="3.5703125" style="81" bestFit="1" customWidth="1"/>
    <col min="11539" max="11539" width="5.7109375" style="81" bestFit="1" customWidth="1"/>
    <col min="11540" max="11540" width="8.7109375" style="81" bestFit="1" customWidth="1"/>
    <col min="11541" max="11541" width="11.28515625" style="81" bestFit="1" customWidth="1"/>
    <col min="11542" max="11542" width="8" style="81" customWidth="1"/>
    <col min="11543" max="11783" width="9.140625" style="81"/>
    <col min="11784" max="11784" width="10.7109375" style="81" customWidth="1"/>
    <col min="11785" max="11785" width="8.7109375" style="81" bestFit="1" customWidth="1"/>
    <col min="11786" max="11786" width="8" style="81" bestFit="1" customWidth="1"/>
    <col min="11787" max="11787" width="7.28515625" style="81" bestFit="1" customWidth="1"/>
    <col min="11788" max="11788" width="5.7109375" style="81" bestFit="1" customWidth="1"/>
    <col min="11789" max="11789" width="2.7109375" style="81" bestFit="1" customWidth="1"/>
    <col min="11790" max="11790" width="14.42578125" style="81" bestFit="1" customWidth="1"/>
    <col min="11791" max="11791" width="92.28515625" style="81" bestFit="1" customWidth="1"/>
    <col min="11792" max="11792" width="8.140625" style="81" bestFit="1" customWidth="1"/>
    <col min="11793" max="11793" width="5.7109375" style="81" bestFit="1" customWidth="1"/>
    <col min="11794" max="11794" width="3.5703125" style="81" bestFit="1" customWidth="1"/>
    <col min="11795" max="11795" width="5.7109375" style="81" bestFit="1" customWidth="1"/>
    <col min="11796" max="11796" width="8.7109375" style="81" bestFit="1" customWidth="1"/>
    <col min="11797" max="11797" width="11.28515625" style="81" bestFit="1" customWidth="1"/>
    <col min="11798" max="11798" width="8" style="81" customWidth="1"/>
    <col min="11799" max="12039" width="9.140625" style="81"/>
    <col min="12040" max="12040" width="10.7109375" style="81" customWidth="1"/>
    <col min="12041" max="12041" width="8.7109375" style="81" bestFit="1" customWidth="1"/>
    <col min="12042" max="12042" width="8" style="81" bestFit="1" customWidth="1"/>
    <col min="12043" max="12043" width="7.28515625" style="81" bestFit="1" customWidth="1"/>
    <col min="12044" max="12044" width="5.7109375" style="81" bestFit="1" customWidth="1"/>
    <col min="12045" max="12045" width="2.7109375" style="81" bestFit="1" customWidth="1"/>
    <col min="12046" max="12046" width="14.42578125" style="81" bestFit="1" customWidth="1"/>
    <col min="12047" max="12047" width="92.28515625" style="81" bestFit="1" customWidth="1"/>
    <col min="12048" max="12048" width="8.140625" style="81" bestFit="1" customWidth="1"/>
    <col min="12049" max="12049" width="5.7109375" style="81" bestFit="1" customWidth="1"/>
    <col min="12050" max="12050" width="3.5703125" style="81" bestFit="1" customWidth="1"/>
    <col min="12051" max="12051" width="5.7109375" style="81" bestFit="1" customWidth="1"/>
    <col min="12052" max="12052" width="8.7109375" style="81" bestFit="1" customWidth="1"/>
    <col min="12053" max="12053" width="11.28515625" style="81" bestFit="1" customWidth="1"/>
    <col min="12054" max="12054" width="8" style="81" customWidth="1"/>
    <col min="12055" max="12295" width="9.140625" style="81"/>
    <col min="12296" max="12296" width="10.7109375" style="81" customWidth="1"/>
    <col min="12297" max="12297" width="8.7109375" style="81" bestFit="1" customWidth="1"/>
    <col min="12298" max="12298" width="8" style="81" bestFit="1" customWidth="1"/>
    <col min="12299" max="12299" width="7.28515625" style="81" bestFit="1" customWidth="1"/>
    <col min="12300" max="12300" width="5.7109375" style="81" bestFit="1" customWidth="1"/>
    <col min="12301" max="12301" width="2.7109375" style="81" bestFit="1" customWidth="1"/>
    <col min="12302" max="12302" width="14.42578125" style="81" bestFit="1" customWidth="1"/>
    <col min="12303" max="12303" width="92.28515625" style="81" bestFit="1" customWidth="1"/>
    <col min="12304" max="12304" width="8.140625" style="81" bestFit="1" customWidth="1"/>
    <col min="12305" max="12305" width="5.7109375" style="81" bestFit="1" customWidth="1"/>
    <col min="12306" max="12306" width="3.5703125" style="81" bestFit="1" customWidth="1"/>
    <col min="12307" max="12307" width="5.7109375" style="81" bestFit="1" customWidth="1"/>
    <col min="12308" max="12308" width="8.7109375" style="81" bestFit="1" customWidth="1"/>
    <col min="12309" max="12309" width="11.28515625" style="81" bestFit="1" customWidth="1"/>
    <col min="12310" max="12310" width="8" style="81" customWidth="1"/>
    <col min="12311" max="12551" width="9.140625" style="81"/>
    <col min="12552" max="12552" width="10.7109375" style="81" customWidth="1"/>
    <col min="12553" max="12553" width="8.7109375" style="81" bestFit="1" customWidth="1"/>
    <col min="12554" max="12554" width="8" style="81" bestFit="1" customWidth="1"/>
    <col min="12555" max="12555" width="7.28515625" style="81" bestFit="1" customWidth="1"/>
    <col min="12556" max="12556" width="5.7109375" style="81" bestFit="1" customWidth="1"/>
    <col min="12557" max="12557" width="2.7109375" style="81" bestFit="1" customWidth="1"/>
    <col min="12558" max="12558" width="14.42578125" style="81" bestFit="1" customWidth="1"/>
    <col min="12559" max="12559" width="92.28515625" style="81" bestFit="1" customWidth="1"/>
    <col min="12560" max="12560" width="8.140625" style="81" bestFit="1" customWidth="1"/>
    <col min="12561" max="12561" width="5.7109375" style="81" bestFit="1" customWidth="1"/>
    <col min="12562" max="12562" width="3.5703125" style="81" bestFit="1" customWidth="1"/>
    <col min="12563" max="12563" width="5.7109375" style="81" bestFit="1" customWidth="1"/>
    <col min="12564" max="12564" width="8.7109375" style="81" bestFit="1" customWidth="1"/>
    <col min="12565" max="12565" width="11.28515625" style="81" bestFit="1" customWidth="1"/>
    <col min="12566" max="12566" width="8" style="81" customWidth="1"/>
    <col min="12567" max="12807" width="9.140625" style="81"/>
    <col min="12808" max="12808" width="10.7109375" style="81" customWidth="1"/>
    <col min="12809" max="12809" width="8.7109375" style="81" bestFit="1" customWidth="1"/>
    <col min="12810" max="12810" width="8" style="81" bestFit="1" customWidth="1"/>
    <col min="12811" max="12811" width="7.28515625" style="81" bestFit="1" customWidth="1"/>
    <col min="12812" max="12812" width="5.7109375" style="81" bestFit="1" customWidth="1"/>
    <col min="12813" max="12813" width="2.7109375" style="81" bestFit="1" customWidth="1"/>
    <col min="12814" max="12814" width="14.42578125" style="81" bestFit="1" customWidth="1"/>
    <col min="12815" max="12815" width="92.28515625" style="81" bestFit="1" customWidth="1"/>
    <col min="12816" max="12816" width="8.140625" style="81" bestFit="1" customWidth="1"/>
    <col min="12817" max="12817" width="5.7109375" style="81" bestFit="1" customWidth="1"/>
    <col min="12818" max="12818" width="3.5703125" style="81" bestFit="1" customWidth="1"/>
    <col min="12819" max="12819" width="5.7109375" style="81" bestFit="1" customWidth="1"/>
    <col min="12820" max="12820" width="8.7109375" style="81" bestFit="1" customWidth="1"/>
    <col min="12821" max="12821" width="11.28515625" style="81" bestFit="1" customWidth="1"/>
    <col min="12822" max="12822" width="8" style="81" customWidth="1"/>
    <col min="12823" max="13063" width="9.140625" style="81"/>
    <col min="13064" max="13064" width="10.7109375" style="81" customWidth="1"/>
    <col min="13065" max="13065" width="8.7109375" style="81" bestFit="1" customWidth="1"/>
    <col min="13066" max="13066" width="8" style="81" bestFit="1" customWidth="1"/>
    <col min="13067" max="13067" width="7.28515625" style="81" bestFit="1" customWidth="1"/>
    <col min="13068" max="13068" width="5.7109375" style="81" bestFit="1" customWidth="1"/>
    <col min="13069" max="13069" width="2.7109375" style="81" bestFit="1" customWidth="1"/>
    <col min="13070" max="13070" width="14.42578125" style="81" bestFit="1" customWidth="1"/>
    <col min="13071" max="13071" width="92.28515625" style="81" bestFit="1" customWidth="1"/>
    <col min="13072" max="13072" width="8.140625" style="81" bestFit="1" customWidth="1"/>
    <col min="13073" max="13073" width="5.7109375" style="81" bestFit="1" customWidth="1"/>
    <col min="13074" max="13074" width="3.5703125" style="81" bestFit="1" customWidth="1"/>
    <col min="13075" max="13075" width="5.7109375" style="81" bestFit="1" customWidth="1"/>
    <col min="13076" max="13076" width="8.7109375" style="81" bestFit="1" customWidth="1"/>
    <col min="13077" max="13077" width="11.28515625" style="81" bestFit="1" customWidth="1"/>
    <col min="13078" max="13078" width="8" style="81" customWidth="1"/>
    <col min="13079" max="13319" width="9.140625" style="81"/>
    <col min="13320" max="13320" width="10.7109375" style="81" customWidth="1"/>
    <col min="13321" max="13321" width="8.7109375" style="81" bestFit="1" customWidth="1"/>
    <col min="13322" max="13322" width="8" style="81" bestFit="1" customWidth="1"/>
    <col min="13323" max="13323" width="7.28515625" style="81" bestFit="1" customWidth="1"/>
    <col min="13324" max="13324" width="5.7109375" style="81" bestFit="1" customWidth="1"/>
    <col min="13325" max="13325" width="2.7109375" style="81" bestFit="1" customWidth="1"/>
    <col min="13326" max="13326" width="14.42578125" style="81" bestFit="1" customWidth="1"/>
    <col min="13327" max="13327" width="92.28515625" style="81" bestFit="1" customWidth="1"/>
    <col min="13328" max="13328" width="8.140625" style="81" bestFit="1" customWidth="1"/>
    <col min="13329" max="13329" width="5.7109375" style="81" bestFit="1" customWidth="1"/>
    <col min="13330" max="13330" width="3.5703125" style="81" bestFit="1" customWidth="1"/>
    <col min="13331" max="13331" width="5.7109375" style="81" bestFit="1" customWidth="1"/>
    <col min="13332" max="13332" width="8.7109375" style="81" bestFit="1" customWidth="1"/>
    <col min="13333" max="13333" width="11.28515625" style="81" bestFit="1" customWidth="1"/>
    <col min="13334" max="13334" width="8" style="81" customWidth="1"/>
    <col min="13335" max="13575" width="9.140625" style="81"/>
    <col min="13576" max="13576" width="10.7109375" style="81" customWidth="1"/>
    <col min="13577" max="13577" width="8.7109375" style="81" bestFit="1" customWidth="1"/>
    <col min="13578" max="13578" width="8" style="81" bestFit="1" customWidth="1"/>
    <col min="13579" max="13579" width="7.28515625" style="81" bestFit="1" customWidth="1"/>
    <col min="13580" max="13580" width="5.7109375" style="81" bestFit="1" customWidth="1"/>
    <col min="13581" max="13581" width="2.7109375" style="81" bestFit="1" customWidth="1"/>
    <col min="13582" max="13582" width="14.42578125" style="81" bestFit="1" customWidth="1"/>
    <col min="13583" max="13583" width="92.28515625" style="81" bestFit="1" customWidth="1"/>
    <col min="13584" max="13584" width="8.140625" style="81" bestFit="1" customWidth="1"/>
    <col min="13585" max="13585" width="5.7109375" style="81" bestFit="1" customWidth="1"/>
    <col min="13586" max="13586" width="3.5703125" style="81" bestFit="1" customWidth="1"/>
    <col min="13587" max="13587" width="5.7109375" style="81" bestFit="1" customWidth="1"/>
    <col min="13588" max="13588" width="8.7109375" style="81" bestFit="1" customWidth="1"/>
    <col min="13589" max="13589" width="11.28515625" style="81" bestFit="1" customWidth="1"/>
    <col min="13590" max="13590" width="8" style="81" customWidth="1"/>
    <col min="13591" max="13831" width="9.140625" style="81"/>
    <col min="13832" max="13832" width="10.7109375" style="81" customWidth="1"/>
    <col min="13833" max="13833" width="8.7109375" style="81" bestFit="1" customWidth="1"/>
    <col min="13834" max="13834" width="8" style="81" bestFit="1" customWidth="1"/>
    <col min="13835" max="13835" width="7.28515625" style="81" bestFit="1" customWidth="1"/>
    <col min="13836" max="13836" width="5.7109375" style="81" bestFit="1" customWidth="1"/>
    <col min="13837" max="13837" width="2.7109375" style="81" bestFit="1" customWidth="1"/>
    <col min="13838" max="13838" width="14.42578125" style="81" bestFit="1" customWidth="1"/>
    <col min="13839" max="13839" width="92.28515625" style="81" bestFit="1" customWidth="1"/>
    <col min="13840" max="13840" width="8.140625" style="81" bestFit="1" customWidth="1"/>
    <col min="13841" max="13841" width="5.7109375" style="81" bestFit="1" customWidth="1"/>
    <col min="13842" max="13842" width="3.5703125" style="81" bestFit="1" customWidth="1"/>
    <col min="13843" max="13843" width="5.7109375" style="81" bestFit="1" customWidth="1"/>
    <col min="13844" max="13844" width="8.7109375" style="81" bestFit="1" customWidth="1"/>
    <col min="13845" max="13845" width="11.28515625" style="81" bestFit="1" customWidth="1"/>
    <col min="13846" max="13846" width="8" style="81" customWidth="1"/>
    <col min="13847" max="14087" width="9.140625" style="81"/>
    <col min="14088" max="14088" width="10.7109375" style="81" customWidth="1"/>
    <col min="14089" max="14089" width="8.7109375" style="81" bestFit="1" customWidth="1"/>
    <col min="14090" max="14090" width="8" style="81" bestFit="1" customWidth="1"/>
    <col min="14091" max="14091" width="7.28515625" style="81" bestFit="1" customWidth="1"/>
    <col min="14092" max="14092" width="5.7109375" style="81" bestFit="1" customWidth="1"/>
    <col min="14093" max="14093" width="2.7109375" style="81" bestFit="1" customWidth="1"/>
    <col min="14094" max="14094" width="14.42578125" style="81" bestFit="1" customWidth="1"/>
    <col min="14095" max="14095" width="92.28515625" style="81" bestFit="1" customWidth="1"/>
    <col min="14096" max="14096" width="8.140625" style="81" bestFit="1" customWidth="1"/>
    <col min="14097" max="14097" width="5.7109375" style="81" bestFit="1" customWidth="1"/>
    <col min="14098" max="14098" width="3.5703125" style="81" bestFit="1" customWidth="1"/>
    <col min="14099" max="14099" width="5.7109375" style="81" bestFit="1" customWidth="1"/>
    <col min="14100" max="14100" width="8.7109375" style="81" bestFit="1" customWidth="1"/>
    <col min="14101" max="14101" width="11.28515625" style="81" bestFit="1" customWidth="1"/>
    <col min="14102" max="14102" width="8" style="81" customWidth="1"/>
    <col min="14103" max="14343" width="9.140625" style="81"/>
    <col min="14344" max="14344" width="10.7109375" style="81" customWidth="1"/>
    <col min="14345" max="14345" width="8.7109375" style="81" bestFit="1" customWidth="1"/>
    <col min="14346" max="14346" width="8" style="81" bestFit="1" customWidth="1"/>
    <col min="14347" max="14347" width="7.28515625" style="81" bestFit="1" customWidth="1"/>
    <col min="14348" max="14348" width="5.7109375" style="81" bestFit="1" customWidth="1"/>
    <col min="14349" max="14349" width="2.7109375" style="81" bestFit="1" customWidth="1"/>
    <col min="14350" max="14350" width="14.42578125" style="81" bestFit="1" customWidth="1"/>
    <col min="14351" max="14351" width="92.28515625" style="81" bestFit="1" customWidth="1"/>
    <col min="14352" max="14352" width="8.140625" style="81" bestFit="1" customWidth="1"/>
    <col min="14353" max="14353" width="5.7109375" style="81" bestFit="1" customWidth="1"/>
    <col min="14354" max="14354" width="3.5703125" style="81" bestFit="1" customWidth="1"/>
    <col min="14355" max="14355" width="5.7109375" style="81" bestFit="1" customWidth="1"/>
    <col min="14356" max="14356" width="8.7109375" style="81" bestFit="1" customWidth="1"/>
    <col min="14357" max="14357" width="11.28515625" style="81" bestFit="1" customWidth="1"/>
    <col min="14358" max="14358" width="8" style="81" customWidth="1"/>
    <col min="14359" max="14599" width="9.140625" style="81"/>
    <col min="14600" max="14600" width="10.7109375" style="81" customWidth="1"/>
    <col min="14601" max="14601" width="8.7109375" style="81" bestFit="1" customWidth="1"/>
    <col min="14602" max="14602" width="8" style="81" bestFit="1" customWidth="1"/>
    <col min="14603" max="14603" width="7.28515625" style="81" bestFit="1" customWidth="1"/>
    <col min="14604" max="14604" width="5.7109375" style="81" bestFit="1" customWidth="1"/>
    <col min="14605" max="14605" width="2.7109375" style="81" bestFit="1" customWidth="1"/>
    <col min="14606" max="14606" width="14.42578125" style="81" bestFit="1" customWidth="1"/>
    <col min="14607" max="14607" width="92.28515625" style="81" bestFit="1" customWidth="1"/>
    <col min="14608" max="14608" width="8.140625" style="81" bestFit="1" customWidth="1"/>
    <col min="14609" max="14609" width="5.7109375" style="81" bestFit="1" customWidth="1"/>
    <col min="14610" max="14610" width="3.5703125" style="81" bestFit="1" customWidth="1"/>
    <col min="14611" max="14611" width="5.7109375" style="81" bestFit="1" customWidth="1"/>
    <col min="14612" max="14612" width="8.7109375" style="81" bestFit="1" customWidth="1"/>
    <col min="14613" max="14613" width="11.28515625" style="81" bestFit="1" customWidth="1"/>
    <col min="14614" max="14614" width="8" style="81" customWidth="1"/>
    <col min="14615" max="14855" width="9.140625" style="81"/>
    <col min="14856" max="14856" width="10.7109375" style="81" customWidth="1"/>
    <col min="14857" max="14857" width="8.7109375" style="81" bestFit="1" customWidth="1"/>
    <col min="14858" max="14858" width="8" style="81" bestFit="1" customWidth="1"/>
    <col min="14859" max="14859" width="7.28515625" style="81" bestFit="1" customWidth="1"/>
    <col min="14860" max="14860" width="5.7109375" style="81" bestFit="1" customWidth="1"/>
    <col min="14861" max="14861" width="2.7109375" style="81" bestFit="1" customWidth="1"/>
    <col min="14862" max="14862" width="14.42578125" style="81" bestFit="1" customWidth="1"/>
    <col min="14863" max="14863" width="92.28515625" style="81" bestFit="1" customWidth="1"/>
    <col min="14864" max="14864" width="8.140625" style="81" bestFit="1" customWidth="1"/>
    <col min="14865" max="14865" width="5.7109375" style="81" bestFit="1" customWidth="1"/>
    <col min="14866" max="14866" width="3.5703125" style="81" bestFit="1" customWidth="1"/>
    <col min="14867" max="14867" width="5.7109375" style="81" bestFit="1" customWidth="1"/>
    <col min="14868" max="14868" width="8.7109375" style="81" bestFit="1" customWidth="1"/>
    <col min="14869" max="14869" width="11.28515625" style="81" bestFit="1" customWidth="1"/>
    <col min="14870" max="14870" width="8" style="81" customWidth="1"/>
    <col min="14871" max="15111" width="9.140625" style="81"/>
    <col min="15112" max="15112" width="10.7109375" style="81" customWidth="1"/>
    <col min="15113" max="15113" width="8.7109375" style="81" bestFit="1" customWidth="1"/>
    <col min="15114" max="15114" width="8" style="81" bestFit="1" customWidth="1"/>
    <col min="15115" max="15115" width="7.28515625" style="81" bestFit="1" customWidth="1"/>
    <col min="15116" max="15116" width="5.7109375" style="81" bestFit="1" customWidth="1"/>
    <col min="15117" max="15117" width="2.7109375" style="81" bestFit="1" customWidth="1"/>
    <col min="15118" max="15118" width="14.42578125" style="81" bestFit="1" customWidth="1"/>
    <col min="15119" max="15119" width="92.28515625" style="81" bestFit="1" customWidth="1"/>
    <col min="15120" max="15120" width="8.140625" style="81" bestFit="1" customWidth="1"/>
    <col min="15121" max="15121" width="5.7109375" style="81" bestFit="1" customWidth="1"/>
    <col min="15122" max="15122" width="3.5703125" style="81" bestFit="1" customWidth="1"/>
    <col min="15123" max="15123" width="5.7109375" style="81" bestFit="1" customWidth="1"/>
    <col min="15124" max="15124" width="8.7109375" style="81" bestFit="1" customWidth="1"/>
    <col min="15125" max="15125" width="11.28515625" style="81" bestFit="1" customWidth="1"/>
    <col min="15126" max="15126" width="8" style="81" customWidth="1"/>
    <col min="15127" max="15367" width="9.140625" style="81"/>
    <col min="15368" max="15368" width="10.7109375" style="81" customWidth="1"/>
    <col min="15369" max="15369" width="8.7109375" style="81" bestFit="1" customWidth="1"/>
    <col min="15370" max="15370" width="8" style="81" bestFit="1" customWidth="1"/>
    <col min="15371" max="15371" width="7.28515625" style="81" bestFit="1" customWidth="1"/>
    <col min="15372" max="15372" width="5.7109375" style="81" bestFit="1" customWidth="1"/>
    <col min="15373" max="15373" width="2.7109375" style="81" bestFit="1" customWidth="1"/>
    <col min="15374" max="15374" width="14.42578125" style="81" bestFit="1" customWidth="1"/>
    <col min="15375" max="15375" width="92.28515625" style="81" bestFit="1" customWidth="1"/>
    <col min="15376" max="15376" width="8.140625" style="81" bestFit="1" customWidth="1"/>
    <col min="15377" max="15377" width="5.7109375" style="81" bestFit="1" customWidth="1"/>
    <col min="15378" max="15378" width="3.5703125" style="81" bestFit="1" customWidth="1"/>
    <col min="15379" max="15379" width="5.7109375" style="81" bestFit="1" customWidth="1"/>
    <col min="15380" max="15380" width="8.7109375" style="81" bestFit="1" customWidth="1"/>
    <col min="15381" max="15381" width="11.28515625" style="81" bestFit="1" customWidth="1"/>
    <col min="15382" max="15382" width="8" style="81" customWidth="1"/>
    <col min="15383" max="15623" width="9.140625" style="81"/>
    <col min="15624" max="15624" width="10.7109375" style="81" customWidth="1"/>
    <col min="15625" max="15625" width="8.7109375" style="81" bestFit="1" customWidth="1"/>
    <col min="15626" max="15626" width="8" style="81" bestFit="1" customWidth="1"/>
    <col min="15627" max="15627" width="7.28515625" style="81" bestFit="1" customWidth="1"/>
    <col min="15628" max="15628" width="5.7109375" style="81" bestFit="1" customWidth="1"/>
    <col min="15629" max="15629" width="2.7109375" style="81" bestFit="1" customWidth="1"/>
    <col min="15630" max="15630" width="14.42578125" style="81" bestFit="1" customWidth="1"/>
    <col min="15631" max="15631" width="92.28515625" style="81" bestFit="1" customWidth="1"/>
    <col min="15632" max="15632" width="8.140625" style="81" bestFit="1" customWidth="1"/>
    <col min="15633" max="15633" width="5.7109375" style="81" bestFit="1" customWidth="1"/>
    <col min="15634" max="15634" width="3.5703125" style="81" bestFit="1" customWidth="1"/>
    <col min="15635" max="15635" width="5.7109375" style="81" bestFit="1" customWidth="1"/>
    <col min="15636" max="15636" width="8.7109375" style="81" bestFit="1" customWidth="1"/>
    <col min="15637" max="15637" width="11.28515625" style="81" bestFit="1" customWidth="1"/>
    <col min="15638" max="15638" width="8" style="81" customWidth="1"/>
    <col min="15639" max="15879" width="9.140625" style="81"/>
    <col min="15880" max="15880" width="10.7109375" style="81" customWidth="1"/>
    <col min="15881" max="15881" width="8.7109375" style="81" bestFit="1" customWidth="1"/>
    <col min="15882" max="15882" width="8" style="81" bestFit="1" customWidth="1"/>
    <col min="15883" max="15883" width="7.28515625" style="81" bestFit="1" customWidth="1"/>
    <col min="15884" max="15884" width="5.7109375" style="81" bestFit="1" customWidth="1"/>
    <col min="15885" max="15885" width="2.7109375" style="81" bestFit="1" customWidth="1"/>
    <col min="15886" max="15886" width="14.42578125" style="81" bestFit="1" customWidth="1"/>
    <col min="15887" max="15887" width="92.28515625" style="81" bestFit="1" customWidth="1"/>
    <col min="15888" max="15888" width="8.140625" style="81" bestFit="1" customWidth="1"/>
    <col min="15889" max="15889" width="5.7109375" style="81" bestFit="1" customWidth="1"/>
    <col min="15890" max="15890" width="3.5703125" style="81" bestFit="1" customWidth="1"/>
    <col min="15891" max="15891" width="5.7109375" style="81" bestFit="1" customWidth="1"/>
    <col min="15892" max="15892" width="8.7109375" style="81" bestFit="1" customWidth="1"/>
    <col min="15893" max="15893" width="11.28515625" style="81" bestFit="1" customWidth="1"/>
    <col min="15894" max="15894" width="8" style="81" customWidth="1"/>
    <col min="15895" max="16135" width="9.140625" style="81"/>
    <col min="16136" max="16136" width="10.7109375" style="81" customWidth="1"/>
    <col min="16137" max="16137" width="8.7109375" style="81" bestFit="1" customWidth="1"/>
    <col min="16138" max="16138" width="8" style="81" bestFit="1" customWidth="1"/>
    <col min="16139" max="16139" width="7.28515625" style="81" bestFit="1" customWidth="1"/>
    <col min="16140" max="16140" width="5.7109375" style="81" bestFit="1" customWidth="1"/>
    <col min="16141" max="16141" width="2.7109375" style="81" bestFit="1" customWidth="1"/>
    <col min="16142" max="16142" width="14.42578125" style="81" bestFit="1" customWidth="1"/>
    <col min="16143" max="16143" width="92.28515625" style="81" bestFit="1" customWidth="1"/>
    <col min="16144" max="16144" width="8.140625" style="81" bestFit="1" customWidth="1"/>
    <col min="16145" max="16145" width="5.7109375" style="81" bestFit="1" customWidth="1"/>
    <col min="16146" max="16146" width="3.5703125" style="81" bestFit="1" customWidth="1"/>
    <col min="16147" max="16147" width="5.7109375" style="81" bestFit="1" customWidth="1"/>
    <col min="16148" max="16148" width="8.7109375" style="81" bestFit="1" customWidth="1"/>
    <col min="16149" max="16149" width="11.28515625" style="81" bestFit="1" customWidth="1"/>
    <col min="16150" max="16150" width="8" style="81" customWidth="1"/>
    <col min="16151" max="16384" width="9.140625" style="81"/>
  </cols>
  <sheetData>
    <row r="1" spans="1:41" ht="30" customHeight="1">
      <c r="A1" s="80" t="s">
        <v>205</v>
      </c>
    </row>
    <row r="2" spans="1:41">
      <c r="A2" s="84" t="s">
        <v>206</v>
      </c>
    </row>
    <row r="3" spans="1:41">
      <c r="A3" s="84" t="s">
        <v>207</v>
      </c>
    </row>
    <row r="4" spans="1:41" ht="16.5">
      <c r="A4" s="85" t="s">
        <v>208</v>
      </c>
    </row>
    <row r="5" spans="1:41" ht="16.5">
      <c r="A5" s="85"/>
    </row>
    <row r="6" spans="1:41" ht="16.5">
      <c r="A6" s="85" t="s">
        <v>209</v>
      </c>
    </row>
    <row r="7" spans="1:41" ht="85.15" customHeight="1">
      <c r="A7" s="86" t="s">
        <v>210</v>
      </c>
      <c r="B7" s="87" t="s">
        <v>211</v>
      </c>
      <c r="C7" s="87" t="s">
        <v>212</v>
      </c>
      <c r="D7" s="87" t="s">
        <v>213</v>
      </c>
      <c r="E7" s="87"/>
      <c r="F7" s="87" t="s">
        <v>214</v>
      </c>
      <c r="G7" s="87" t="s">
        <v>215</v>
      </c>
      <c r="H7" s="86" t="s">
        <v>216</v>
      </c>
      <c r="I7" s="87" t="s">
        <v>217</v>
      </c>
      <c r="J7" s="87" t="s">
        <v>218</v>
      </c>
      <c r="K7" s="87" t="s">
        <v>219</v>
      </c>
      <c r="L7" s="87" t="s">
        <v>220</v>
      </c>
      <c r="M7" s="87" t="s">
        <v>221</v>
      </c>
      <c r="N7" s="87" t="s">
        <v>222</v>
      </c>
      <c r="O7" s="88" t="s">
        <v>223</v>
      </c>
      <c r="P7" s="89" t="s">
        <v>224</v>
      </c>
      <c r="Q7" s="89" t="s">
        <v>225</v>
      </c>
      <c r="R7" s="90" t="s">
        <v>226</v>
      </c>
      <c r="S7" s="89" t="s">
        <v>227</v>
      </c>
      <c r="T7" s="87" t="s">
        <v>228</v>
      </c>
      <c r="U7" s="87" t="s">
        <v>229</v>
      </c>
      <c r="V7" s="87" t="s">
        <v>230</v>
      </c>
      <c r="X7" s="91" t="s">
        <v>231</v>
      </c>
      <c r="Y7" s="91" t="s">
        <v>232</v>
      </c>
      <c r="Z7" s="91" t="s">
        <v>231</v>
      </c>
      <c r="AA7" s="91" t="s">
        <v>232</v>
      </c>
      <c r="AB7" s="91" t="s">
        <v>231</v>
      </c>
      <c r="AC7" s="91" t="s">
        <v>232</v>
      </c>
      <c r="AE7" s="92"/>
    </row>
    <row r="8" spans="1:41" ht="24" customHeight="1">
      <c r="A8" s="93">
        <v>1818</v>
      </c>
      <c r="B8" s="93" t="s">
        <v>57</v>
      </c>
      <c r="C8" s="93" t="s">
        <v>233</v>
      </c>
      <c r="D8" s="94" t="s">
        <v>234</v>
      </c>
      <c r="E8" s="95" t="s">
        <v>235</v>
      </c>
      <c r="F8" s="94" t="s">
        <v>236</v>
      </c>
      <c r="G8" s="94" t="s">
        <v>237</v>
      </c>
      <c r="H8" s="96" t="s">
        <v>238</v>
      </c>
      <c r="I8" s="93" t="s">
        <v>239</v>
      </c>
      <c r="J8" s="93" t="s">
        <v>71</v>
      </c>
      <c r="K8" s="93">
        <v>128</v>
      </c>
      <c r="L8" s="93">
        <v>1</v>
      </c>
      <c r="M8" s="97">
        <v>16.263000000000002</v>
      </c>
      <c r="N8" s="98">
        <f>IF(I8="AR",K8*L8*M8*2,K8*L8*M8)</f>
        <v>2081.6640000000002</v>
      </c>
      <c r="O8" s="279" t="s">
        <v>240</v>
      </c>
      <c r="P8" s="99">
        <v>0.55555555555555558</v>
      </c>
      <c r="Q8" s="282" t="s">
        <v>241</v>
      </c>
      <c r="R8" s="100">
        <v>1</v>
      </c>
      <c r="S8" s="101">
        <v>30</v>
      </c>
      <c r="T8" s="101">
        <f>+S8*(R8+L8)</f>
        <v>60</v>
      </c>
      <c r="U8" s="101">
        <v>60</v>
      </c>
      <c r="V8" s="101"/>
      <c r="W8" s="101"/>
      <c r="X8" s="102">
        <v>0.55555555555555558</v>
      </c>
      <c r="Y8" s="103">
        <v>1</v>
      </c>
      <c r="Z8" s="104"/>
      <c r="AA8" s="104"/>
      <c r="AB8" s="104"/>
      <c r="AC8" s="104"/>
      <c r="AF8" s="81" t="str">
        <f>VLOOKUP(A8,[1]Foglio1!$A$2:$R$366,3)</f>
        <v>B</v>
      </c>
      <c r="AG8" s="81" t="str">
        <f>VLOOKUP(A8,[1]Foglio1!$A$2:$R$366,4)</f>
        <v>1</v>
      </c>
      <c r="AH8" s="81" t="str">
        <f>VLOOKUP(A8,[1]Foglio1!$A$2:$R$366,5)</f>
        <v>1</v>
      </c>
      <c r="AI8" s="81" t="str">
        <f>VLOOKUP(A8,[1]Foglio1!$A$2:$R$366,5)</f>
        <v>1</v>
      </c>
      <c r="AJ8" s="81" t="str">
        <f>VLOOKUP(A8,[1]Foglio1!$A$2:$R$366,7)</f>
        <v>Ritorno</v>
      </c>
      <c r="AK8" s="81" t="str">
        <f>VLOOKUP(A8,[1]Foglio1!$A$2:$R$366,9)</f>
        <v>Cosenza</v>
      </c>
      <c r="AL8" s="81" t="str">
        <f>VLOOKUP(A8,[1]Foglio1!$A$2:$R$366,12)</f>
        <v>Marano Principato</v>
      </c>
      <c r="AN8" s="81">
        <v>2.2319258718448678</v>
      </c>
      <c r="AO8" s="227">
        <f>L8*M8*AN8*1.1</f>
        <v>39.927591499194406</v>
      </c>
    </row>
    <row r="9" spans="1:41" ht="24" customHeight="1">
      <c r="A9" s="105">
        <v>1811</v>
      </c>
      <c r="B9" s="105" t="s">
        <v>4</v>
      </c>
      <c r="C9" s="105" t="s">
        <v>242</v>
      </c>
      <c r="D9" s="106" t="s">
        <v>234</v>
      </c>
      <c r="E9" s="107" t="s">
        <v>243</v>
      </c>
      <c r="F9" s="106" t="s">
        <v>237</v>
      </c>
      <c r="G9" s="106" t="s">
        <v>236</v>
      </c>
      <c r="H9" s="108" t="s">
        <v>244</v>
      </c>
      <c r="I9" s="105" t="s">
        <v>245</v>
      </c>
      <c r="J9" s="105" t="s">
        <v>71</v>
      </c>
      <c r="K9" s="105">
        <v>128</v>
      </c>
      <c r="L9" s="105">
        <v>1</v>
      </c>
      <c r="M9" s="109">
        <v>13.039</v>
      </c>
      <c r="N9" s="110">
        <f t="shared" ref="N9:N25" si="0">IF(I9="AR",K9*L9*M9*2,K9*L9*M9)</f>
        <v>1668.992</v>
      </c>
      <c r="O9" s="280"/>
      <c r="P9" s="111">
        <v>0.30555555555555552</v>
      </c>
      <c r="Q9" s="283"/>
      <c r="R9" s="112">
        <v>1</v>
      </c>
      <c r="S9" s="112">
        <v>30</v>
      </c>
      <c r="T9" s="112">
        <f t="shared" ref="T9:T25" si="1">+S9*(R9+L9)</f>
        <v>60</v>
      </c>
      <c r="U9" s="112">
        <v>60</v>
      </c>
      <c r="V9" s="112"/>
      <c r="W9" s="112"/>
      <c r="X9" s="102">
        <v>0.30555555555555552</v>
      </c>
      <c r="Y9" s="284">
        <v>1</v>
      </c>
      <c r="Z9" s="104"/>
      <c r="AA9" s="104"/>
      <c r="AB9" s="104"/>
      <c r="AC9" s="104"/>
      <c r="AF9" s="81" t="str">
        <f>VLOOKUP(A9,[1]Foglio1!$A$2:$R$366,3)</f>
        <v>A</v>
      </c>
      <c r="AG9" s="81" t="str">
        <f>VLOOKUP(A9,[1]Foglio1!$A$2:$R$366,4)</f>
        <v>4</v>
      </c>
      <c r="AH9" s="81" t="str">
        <f>VLOOKUP(A9,[1]Foglio1!$A$2:$R$366,5)</f>
        <v>1</v>
      </c>
      <c r="AI9" s="81" t="str">
        <f>VLOOKUP(A9,[1]Foglio1!$A$2:$R$366,5)</f>
        <v>1</v>
      </c>
      <c r="AJ9" s="81" t="str">
        <f>VLOOKUP(A9,[1]Foglio1!$A$2:$R$366,7)</f>
        <v>Andata</v>
      </c>
      <c r="AK9" s="81" t="str">
        <f>VLOOKUP(A9,[1]Foglio1!$A$2:$R$366,9)</f>
        <v>Marano Principato</v>
      </c>
      <c r="AL9" s="81" t="str">
        <f>VLOOKUP(A9,[1]Foglio1!$A$2:$R$366,12)</f>
        <v>Cosenza</v>
      </c>
      <c r="AN9" s="81">
        <v>2.2319258718448678</v>
      </c>
      <c r="AO9" s="227">
        <f t="shared" ref="AO9:AO38" si="2">L9*M9*AN9*1.1</f>
        <v>32.012289587283753</v>
      </c>
    </row>
    <row r="10" spans="1:41" ht="24" customHeight="1">
      <c r="A10" s="105">
        <v>1815</v>
      </c>
      <c r="B10" s="105" t="s">
        <v>4</v>
      </c>
      <c r="C10" s="105" t="s">
        <v>242</v>
      </c>
      <c r="D10" s="106" t="s">
        <v>234</v>
      </c>
      <c r="E10" s="107" t="s">
        <v>246</v>
      </c>
      <c r="F10" s="106" t="s">
        <v>236</v>
      </c>
      <c r="G10" s="106" t="s">
        <v>237</v>
      </c>
      <c r="H10" s="108" t="s">
        <v>247</v>
      </c>
      <c r="I10" s="105" t="s">
        <v>239</v>
      </c>
      <c r="J10" s="105" t="s">
        <v>71</v>
      </c>
      <c r="K10" s="105">
        <v>128</v>
      </c>
      <c r="L10" s="105">
        <v>1</v>
      </c>
      <c r="M10" s="109">
        <v>15.929</v>
      </c>
      <c r="N10" s="110">
        <f t="shared" si="0"/>
        <v>2038.912</v>
      </c>
      <c r="O10" s="280"/>
      <c r="P10" s="111">
        <v>0.55555555555555558</v>
      </c>
      <c r="Q10" s="113" t="s">
        <v>241</v>
      </c>
      <c r="R10" s="112">
        <v>1</v>
      </c>
      <c r="S10" s="112">
        <v>30</v>
      </c>
      <c r="T10" s="112">
        <f t="shared" si="1"/>
        <v>60</v>
      </c>
      <c r="U10" s="112">
        <v>65</v>
      </c>
      <c r="V10" s="112"/>
      <c r="W10" s="112"/>
      <c r="X10" s="102">
        <v>0.55555555555555558</v>
      </c>
      <c r="Y10" s="284"/>
      <c r="Z10" s="104"/>
      <c r="AA10" s="104"/>
      <c r="AB10" s="104"/>
      <c r="AC10" s="104"/>
      <c r="AF10" s="81" t="str">
        <f>VLOOKUP(A10,[1]Foglio1!$A$2:$R$366,3)</f>
        <v>A</v>
      </c>
      <c r="AG10" s="81" t="str">
        <f>VLOOKUP(A10,[1]Foglio1!$A$2:$R$366,4)</f>
        <v>4</v>
      </c>
      <c r="AH10" s="81" t="str">
        <f>VLOOKUP(A10,[1]Foglio1!$A$2:$R$366,5)</f>
        <v>1</v>
      </c>
      <c r="AI10" s="81" t="str">
        <f>VLOOKUP(A10,[1]Foglio1!$A$2:$R$366,5)</f>
        <v>1</v>
      </c>
      <c r="AJ10" s="81" t="str">
        <f>VLOOKUP(A10,[1]Foglio1!$A$2:$R$366,7)</f>
        <v>Ritorno</v>
      </c>
      <c r="AK10" s="81" t="str">
        <f>VLOOKUP(A10,[1]Foglio1!$A$2:$R$366,9)</f>
        <v>Cosenza</v>
      </c>
      <c r="AL10" s="81" t="str">
        <f>VLOOKUP(A10,[1]Foglio1!$A$2:$R$366,12)</f>
        <v>Marano Principato</v>
      </c>
      <c r="AN10" s="81">
        <v>2.2319258718448678</v>
      </c>
      <c r="AO10" s="227">
        <f t="shared" si="2"/>
        <v>39.107581933878592</v>
      </c>
    </row>
    <row r="11" spans="1:41" ht="24" customHeight="1">
      <c r="A11" s="114">
        <v>8870</v>
      </c>
      <c r="B11" s="114" t="s">
        <v>61</v>
      </c>
      <c r="C11" s="114" t="s">
        <v>248</v>
      </c>
      <c r="D11" s="115">
        <v>140</v>
      </c>
      <c r="E11" s="116" t="s">
        <v>249</v>
      </c>
      <c r="F11" s="115" t="s">
        <v>250</v>
      </c>
      <c r="G11" s="115" t="s">
        <v>236</v>
      </c>
      <c r="H11" s="117" t="s">
        <v>251</v>
      </c>
      <c r="I11" s="114" t="s">
        <v>245</v>
      </c>
      <c r="J11" s="114" t="s">
        <v>71</v>
      </c>
      <c r="K11" s="114">
        <v>128</v>
      </c>
      <c r="L11" s="114">
        <v>2</v>
      </c>
      <c r="M11" s="118">
        <v>19.657</v>
      </c>
      <c r="N11" s="119">
        <f t="shared" si="0"/>
        <v>5032.192</v>
      </c>
      <c r="O11" s="280"/>
      <c r="P11" s="120" t="s">
        <v>252</v>
      </c>
      <c r="Q11" s="121" t="s">
        <v>253</v>
      </c>
      <c r="R11" s="112">
        <v>3</v>
      </c>
      <c r="S11" s="112">
        <v>30</v>
      </c>
      <c r="T11" s="112">
        <f t="shared" si="1"/>
        <v>150</v>
      </c>
      <c r="U11" s="112">
        <v>165</v>
      </c>
      <c r="V11" s="112"/>
      <c r="W11" s="112"/>
      <c r="X11" s="102">
        <v>0.29166666666666669</v>
      </c>
      <c r="Y11" s="284">
        <v>1</v>
      </c>
      <c r="Z11" s="102">
        <v>0.29166666666666669</v>
      </c>
      <c r="AA11" s="284">
        <v>1</v>
      </c>
      <c r="AB11" s="104"/>
      <c r="AC11" s="104"/>
      <c r="AF11" s="81" t="str">
        <f>VLOOKUP(A11,[1]Foglio1!$A$2:$R$366,3)</f>
        <v>F</v>
      </c>
      <c r="AG11" s="81" t="str">
        <f>VLOOKUP(A11,[1]Foglio1!$A$2:$R$366,4)</f>
        <v>1</v>
      </c>
      <c r="AH11" s="81" t="str">
        <f>VLOOKUP(A11,[1]Foglio1!$A$2:$R$366,5)</f>
        <v>1</v>
      </c>
      <c r="AI11" s="81" t="str">
        <f>VLOOKUP(A11,[1]Foglio1!$A$2:$R$366,5)</f>
        <v>1</v>
      </c>
      <c r="AJ11" s="81" t="str">
        <f>VLOOKUP(A11,[1]Foglio1!$A$2:$R$366,7)</f>
        <v>Andata</v>
      </c>
      <c r="AK11" s="81" t="str">
        <f>VLOOKUP(A11,[1]Foglio1!$A$2:$R$366,9)</f>
        <v>Paterno Calabro</v>
      </c>
      <c r="AL11" s="81" t="str">
        <f>VLOOKUP(A11,[1]Foglio1!$A$2:$R$366,12)</f>
        <v>Cosenza</v>
      </c>
      <c r="AN11" s="81">
        <v>2.2319258718448678</v>
      </c>
      <c r="AO11" s="227">
        <f t="shared" si="2"/>
        <v>96.520527098280056</v>
      </c>
    </row>
    <row r="12" spans="1:41" ht="24" customHeight="1">
      <c r="A12" s="114">
        <v>8876</v>
      </c>
      <c r="B12" s="114" t="s">
        <v>61</v>
      </c>
      <c r="C12" s="114" t="s">
        <v>248</v>
      </c>
      <c r="D12" s="115" t="s">
        <v>254</v>
      </c>
      <c r="E12" s="116" t="s">
        <v>255</v>
      </c>
      <c r="F12" s="115" t="s">
        <v>236</v>
      </c>
      <c r="G12" s="115" t="s">
        <v>250</v>
      </c>
      <c r="H12" s="117" t="s">
        <v>256</v>
      </c>
      <c r="I12" s="114" t="s">
        <v>239</v>
      </c>
      <c r="J12" s="114" t="s">
        <v>71</v>
      </c>
      <c r="K12" s="114">
        <v>128</v>
      </c>
      <c r="L12" s="114">
        <v>2</v>
      </c>
      <c r="M12" s="118">
        <v>22.67</v>
      </c>
      <c r="N12" s="119">
        <f t="shared" si="0"/>
        <v>5803.52</v>
      </c>
      <c r="O12" s="280"/>
      <c r="P12" s="122" t="s">
        <v>257</v>
      </c>
      <c r="Q12" s="121" t="s">
        <v>253</v>
      </c>
      <c r="R12" s="112">
        <v>3</v>
      </c>
      <c r="S12" s="112">
        <v>30</v>
      </c>
      <c r="T12" s="112">
        <f t="shared" si="1"/>
        <v>150</v>
      </c>
      <c r="U12" s="112">
        <v>165</v>
      </c>
      <c r="V12" s="112"/>
      <c r="W12" s="112"/>
      <c r="X12" s="102">
        <v>0.52777777777777779</v>
      </c>
      <c r="Y12" s="284"/>
      <c r="Z12" s="102">
        <v>0.56944444444444442</v>
      </c>
      <c r="AA12" s="284"/>
      <c r="AB12" s="104"/>
      <c r="AC12" s="104"/>
      <c r="AF12" s="81" t="str">
        <f>VLOOKUP(A12,[1]Foglio1!$A$2:$R$366,3)</f>
        <v>F</v>
      </c>
      <c r="AG12" s="81" t="str">
        <f>VLOOKUP(A12,[1]Foglio1!$A$2:$R$366,4)</f>
        <v>1</v>
      </c>
      <c r="AH12" s="81" t="str">
        <f>VLOOKUP(A12,[1]Foglio1!$A$2:$R$366,5)</f>
        <v>1</v>
      </c>
      <c r="AI12" s="81" t="str">
        <f>VLOOKUP(A12,[1]Foglio1!$A$2:$R$366,5)</f>
        <v>1</v>
      </c>
      <c r="AJ12" s="81" t="str">
        <f>VLOOKUP(A12,[1]Foglio1!$A$2:$R$366,7)</f>
        <v>Ritorno</v>
      </c>
      <c r="AK12" s="81" t="str">
        <f>VLOOKUP(A12,[1]Foglio1!$A$2:$R$366,9)</f>
        <v>Cosenza</v>
      </c>
      <c r="AL12" s="81" t="str">
        <f>VLOOKUP(A12,[1]Foglio1!$A$2:$R$366,12)</f>
        <v>Paterno Calabro</v>
      </c>
      <c r="AN12" s="81">
        <v>2.2319258718448678</v>
      </c>
      <c r="AO12" s="227">
        <f t="shared" si="2"/>
        <v>111.31507093239095</v>
      </c>
    </row>
    <row r="13" spans="1:41" ht="24" customHeight="1">
      <c r="A13" s="105">
        <v>5153</v>
      </c>
      <c r="B13" s="105" t="s">
        <v>63</v>
      </c>
      <c r="C13" s="105" t="s">
        <v>233</v>
      </c>
      <c r="D13" s="106" t="s">
        <v>258</v>
      </c>
      <c r="E13" s="107" t="s">
        <v>259</v>
      </c>
      <c r="F13" s="106" t="s">
        <v>236</v>
      </c>
      <c r="G13" s="106" t="s">
        <v>260</v>
      </c>
      <c r="H13" s="108" t="s">
        <v>261</v>
      </c>
      <c r="I13" s="105" t="s">
        <v>245</v>
      </c>
      <c r="J13" s="105" t="s">
        <v>71</v>
      </c>
      <c r="K13" s="105">
        <v>128</v>
      </c>
      <c r="L13" s="105">
        <v>2</v>
      </c>
      <c r="M13" s="109">
        <v>8.4689999999999994</v>
      </c>
      <c r="N13" s="110">
        <f t="shared" si="0"/>
        <v>2168.0639999999999</v>
      </c>
      <c r="O13" s="280"/>
      <c r="P13" s="111">
        <v>0.5625</v>
      </c>
      <c r="Q13" s="123" t="s">
        <v>262</v>
      </c>
      <c r="R13" s="112">
        <v>1</v>
      </c>
      <c r="S13" s="112">
        <v>30</v>
      </c>
      <c r="T13" s="112">
        <f t="shared" si="1"/>
        <v>90</v>
      </c>
      <c r="U13" s="112">
        <v>150</v>
      </c>
      <c r="V13" s="112"/>
      <c r="W13" s="112"/>
      <c r="X13" s="102">
        <v>0.5625</v>
      </c>
      <c r="Y13" s="284">
        <v>1</v>
      </c>
      <c r="Z13" s="104"/>
      <c r="AA13" s="104"/>
      <c r="AB13" s="104"/>
      <c r="AC13" s="104"/>
      <c r="AF13" s="81" t="str">
        <f>VLOOKUP(A13,[1]Foglio1!$A$2:$R$366,3)</f>
        <v>H</v>
      </c>
      <c r="AG13" s="81" t="str">
        <f>VLOOKUP(A13,[1]Foglio1!$A$2:$R$366,4)</f>
        <v>1</v>
      </c>
      <c r="AH13" s="81" t="str">
        <f>VLOOKUP(A13,[1]Foglio1!$A$2:$R$366,5)</f>
        <v>1</v>
      </c>
      <c r="AI13" s="81" t="str">
        <f>VLOOKUP(A13,[1]Foglio1!$A$2:$R$366,5)</f>
        <v>1</v>
      </c>
      <c r="AJ13" s="81" t="str">
        <f>VLOOKUP(A13,[1]Foglio1!$A$2:$R$366,7)</f>
        <v>Andata</v>
      </c>
      <c r="AK13" s="81" t="str">
        <f>VLOOKUP(A13,[1]Foglio1!$A$2:$R$366,9)</f>
        <v>Cosenza</v>
      </c>
      <c r="AL13" s="81" t="str">
        <f>VLOOKUP(A13,[1]Foglio1!$A$2:$R$366,12)</f>
        <v>Rende</v>
      </c>
      <c r="AN13" s="81">
        <v>2.2319258718448678</v>
      </c>
      <c r="AO13" s="227">
        <f t="shared" si="2"/>
        <v>41.584796459039204</v>
      </c>
    </row>
    <row r="14" spans="1:41" ht="24" customHeight="1">
      <c r="A14" s="105">
        <v>5156</v>
      </c>
      <c r="B14" s="105" t="s">
        <v>75</v>
      </c>
      <c r="C14" s="105" t="s">
        <v>233</v>
      </c>
      <c r="D14" s="106" t="s">
        <v>258</v>
      </c>
      <c r="E14" s="107" t="s">
        <v>263</v>
      </c>
      <c r="F14" s="106" t="s">
        <v>260</v>
      </c>
      <c r="G14" s="106" t="s">
        <v>236</v>
      </c>
      <c r="H14" s="108" t="s">
        <v>264</v>
      </c>
      <c r="I14" s="105" t="s">
        <v>239</v>
      </c>
      <c r="J14" s="105" t="s">
        <v>71</v>
      </c>
      <c r="K14" s="105">
        <v>128</v>
      </c>
      <c r="L14" s="105">
        <v>2</v>
      </c>
      <c r="M14" s="109">
        <v>10.112</v>
      </c>
      <c r="N14" s="110">
        <f t="shared" si="0"/>
        <v>2588.672</v>
      </c>
      <c r="O14" s="280"/>
      <c r="P14" s="111">
        <v>0.3125</v>
      </c>
      <c r="Q14" s="123" t="s">
        <v>262</v>
      </c>
      <c r="R14" s="112">
        <v>1</v>
      </c>
      <c r="S14" s="112">
        <v>30</v>
      </c>
      <c r="T14" s="112">
        <f t="shared" si="1"/>
        <v>90</v>
      </c>
      <c r="U14" s="112">
        <v>150</v>
      </c>
      <c r="V14" s="112"/>
      <c r="W14" s="112"/>
      <c r="X14" s="124">
        <v>0.3125</v>
      </c>
      <c r="Y14" s="284"/>
      <c r="Z14" s="104"/>
      <c r="AA14" s="104"/>
      <c r="AB14" s="104"/>
      <c r="AC14" s="104"/>
      <c r="AF14" s="81" t="str">
        <f>VLOOKUP(A14,[1]Foglio1!$A$2:$R$366,3)</f>
        <v>Z</v>
      </c>
      <c r="AG14" s="81" t="str">
        <f>VLOOKUP(A14,[1]Foglio1!$A$2:$R$366,4)</f>
        <v>1</v>
      </c>
      <c r="AH14" s="81" t="str">
        <f>VLOOKUP(A14,[1]Foglio1!$A$2:$R$366,5)</f>
        <v>1</v>
      </c>
      <c r="AI14" s="81" t="str">
        <f>VLOOKUP(A14,[1]Foglio1!$A$2:$R$366,5)</f>
        <v>1</v>
      </c>
      <c r="AJ14" s="81" t="str">
        <f>VLOOKUP(A14,[1]Foglio1!$A$2:$R$366,7)</f>
        <v>Ritorno</v>
      </c>
      <c r="AK14" s="81" t="str">
        <f>VLOOKUP(A14,[1]Foglio1!$A$2:$R$366,9)</f>
        <v>Rende</v>
      </c>
      <c r="AL14" s="81" t="str">
        <f>VLOOKUP(A14,[1]Foglio1!$A$2:$R$366,12)</f>
        <v>Cosenza</v>
      </c>
      <c r="AN14" s="81">
        <v>2.2319258718448678</v>
      </c>
      <c r="AO14" s="227">
        <f t="shared" si="2"/>
        <v>49.652315715409671</v>
      </c>
    </row>
    <row r="15" spans="1:41" ht="27" customHeight="1">
      <c r="A15" s="105">
        <v>2049</v>
      </c>
      <c r="B15" s="105" t="s">
        <v>58</v>
      </c>
      <c r="C15" s="105" t="s">
        <v>233</v>
      </c>
      <c r="D15" s="106">
        <v>157</v>
      </c>
      <c r="E15" s="107" t="s">
        <v>265</v>
      </c>
      <c r="F15" s="106" t="s">
        <v>236</v>
      </c>
      <c r="G15" s="106" t="s">
        <v>266</v>
      </c>
      <c r="H15" s="108" t="s">
        <v>267</v>
      </c>
      <c r="I15" s="105" t="s">
        <v>245</v>
      </c>
      <c r="J15" s="105" t="s">
        <v>71</v>
      </c>
      <c r="K15" s="105">
        <v>128</v>
      </c>
      <c r="L15" s="105">
        <v>3</v>
      </c>
      <c r="M15" s="109">
        <v>17.751000000000001</v>
      </c>
      <c r="N15" s="110">
        <f t="shared" si="0"/>
        <v>6816.384</v>
      </c>
      <c r="O15" s="280"/>
      <c r="P15" s="111" t="s">
        <v>268</v>
      </c>
      <c r="Q15" s="113" t="s">
        <v>269</v>
      </c>
      <c r="R15" s="112">
        <v>5</v>
      </c>
      <c r="S15" s="112">
        <v>40</v>
      </c>
      <c r="T15" s="112">
        <f t="shared" si="1"/>
        <v>320</v>
      </c>
      <c r="U15" s="112">
        <v>295</v>
      </c>
      <c r="V15" s="112"/>
      <c r="W15" s="112"/>
      <c r="X15" s="124">
        <v>0.54513888888888895</v>
      </c>
      <c r="Y15" s="284">
        <v>1</v>
      </c>
      <c r="Z15" s="125">
        <v>0.55902777777777779</v>
      </c>
      <c r="AA15" s="86">
        <v>1</v>
      </c>
      <c r="AB15" s="125">
        <v>0.57638888888888895</v>
      </c>
      <c r="AC15" s="86">
        <v>1</v>
      </c>
      <c r="AF15" s="81" t="str">
        <f>VLOOKUP(A15,[1]Foglio1!$A$2:$R$366,3)</f>
        <v>C</v>
      </c>
      <c r="AG15" s="81" t="str">
        <f>VLOOKUP(A15,[1]Foglio1!$A$2:$R$366,4)</f>
        <v>1</v>
      </c>
      <c r="AH15" s="81" t="str">
        <f>VLOOKUP(A15,[1]Foglio1!$A$2:$R$366,5)</f>
        <v>1</v>
      </c>
      <c r="AI15" s="81" t="str">
        <f>VLOOKUP(A15,[1]Foglio1!$A$2:$R$366,5)</f>
        <v>1</v>
      </c>
      <c r="AJ15" s="81" t="str">
        <f>VLOOKUP(A15,[1]Foglio1!$A$2:$R$366,7)</f>
        <v>Andata</v>
      </c>
      <c r="AK15" s="81" t="str">
        <f>VLOOKUP(A15,[1]Foglio1!$A$2:$R$366,9)</f>
        <v>Cosenza</v>
      </c>
      <c r="AL15" s="81" t="str">
        <f>VLOOKUP(A15,[1]Foglio1!$A$2:$R$366,12)</f>
        <v>Montalto Uffugo</v>
      </c>
      <c r="AN15" s="81">
        <v>2.2319258718448678</v>
      </c>
      <c r="AO15" s="227">
        <f t="shared" si="2"/>
        <v>130.74242329869023</v>
      </c>
    </row>
    <row r="16" spans="1:41" ht="24" customHeight="1">
      <c r="A16" s="126">
        <v>2051</v>
      </c>
      <c r="B16" s="126" t="s">
        <v>58</v>
      </c>
      <c r="C16" s="126" t="s">
        <v>233</v>
      </c>
      <c r="D16" s="127">
        <v>157</v>
      </c>
      <c r="E16" s="128" t="s">
        <v>255</v>
      </c>
      <c r="F16" s="127" t="s">
        <v>266</v>
      </c>
      <c r="G16" s="127" t="s">
        <v>236</v>
      </c>
      <c r="H16" s="129" t="s">
        <v>270</v>
      </c>
      <c r="I16" s="126" t="s">
        <v>239</v>
      </c>
      <c r="J16" s="126" t="s">
        <v>71</v>
      </c>
      <c r="K16" s="126">
        <v>128</v>
      </c>
      <c r="L16" s="126">
        <v>1</v>
      </c>
      <c r="M16" s="130">
        <v>18.125</v>
      </c>
      <c r="N16" s="131">
        <f t="shared" si="0"/>
        <v>2320</v>
      </c>
      <c r="O16" s="281"/>
      <c r="P16" s="132">
        <v>0.30208333333333331</v>
      </c>
      <c r="Q16" s="133" t="s">
        <v>241</v>
      </c>
      <c r="R16" s="134">
        <v>6</v>
      </c>
      <c r="S16" s="134">
        <v>40</v>
      </c>
      <c r="T16" s="134">
        <f t="shared" si="1"/>
        <v>280</v>
      </c>
      <c r="U16" s="112">
        <v>295</v>
      </c>
      <c r="V16" s="134"/>
      <c r="W16" s="134"/>
      <c r="X16" s="102">
        <v>0.30208333333333331</v>
      </c>
      <c r="Y16" s="284"/>
      <c r="Z16" s="104"/>
      <c r="AA16" s="135"/>
      <c r="AB16" s="104"/>
      <c r="AC16" s="135"/>
      <c r="AF16" s="81" t="str">
        <f>VLOOKUP(A16,[1]Foglio1!$A$2:$R$366,3)</f>
        <v>C</v>
      </c>
      <c r="AG16" s="81" t="str">
        <f>VLOOKUP(A16,[1]Foglio1!$A$2:$R$366,4)</f>
        <v>1</v>
      </c>
      <c r="AH16" s="81" t="str">
        <f>VLOOKUP(A16,[1]Foglio1!$A$2:$R$366,5)</f>
        <v>1</v>
      </c>
      <c r="AI16" s="81" t="str">
        <f>VLOOKUP(A16,[1]Foglio1!$A$2:$R$366,5)</f>
        <v>1</v>
      </c>
      <c r="AJ16" s="81" t="str">
        <f>VLOOKUP(A16,[1]Foglio1!$A$2:$R$366,7)</f>
        <v>Ritorno</v>
      </c>
      <c r="AK16" s="81" t="str">
        <f>VLOOKUP(A16,[1]Foglio1!$A$2:$R$366,9)</f>
        <v>Montalto Uffugo</v>
      </c>
      <c r="AL16" s="81" t="str">
        <f>VLOOKUP(A16,[1]Foglio1!$A$2:$R$366,12)</f>
        <v>Cosenza</v>
      </c>
      <c r="AN16" s="81">
        <v>2.2319258718448678</v>
      </c>
      <c r="AO16" s="227">
        <f t="shared" si="2"/>
        <v>44.499022069907056</v>
      </c>
    </row>
    <row r="17" spans="1:41" ht="24" customHeight="1">
      <c r="A17" s="93">
        <v>1886</v>
      </c>
      <c r="B17" s="93" t="s">
        <v>57</v>
      </c>
      <c r="C17" s="93" t="s">
        <v>233</v>
      </c>
      <c r="D17" s="94" t="s">
        <v>271</v>
      </c>
      <c r="E17" s="95" t="s">
        <v>272</v>
      </c>
      <c r="F17" s="94" t="s">
        <v>273</v>
      </c>
      <c r="G17" s="94" t="s">
        <v>274</v>
      </c>
      <c r="H17" s="96" t="s">
        <v>275</v>
      </c>
      <c r="I17" s="93" t="s">
        <v>239</v>
      </c>
      <c r="J17" s="93" t="s">
        <v>71</v>
      </c>
      <c r="K17" s="93">
        <v>128</v>
      </c>
      <c r="L17" s="93">
        <v>1</v>
      </c>
      <c r="M17" s="97">
        <v>14.188000000000001</v>
      </c>
      <c r="N17" s="98">
        <f t="shared" si="0"/>
        <v>1816.0640000000001</v>
      </c>
      <c r="O17" s="279" t="s">
        <v>276</v>
      </c>
      <c r="P17" s="136">
        <v>0.54513888888888895</v>
      </c>
      <c r="Q17" s="137" t="str">
        <f>+Q16</f>
        <v>1 bus</v>
      </c>
      <c r="R17" s="138">
        <v>1</v>
      </c>
      <c r="S17" s="138">
        <v>30</v>
      </c>
      <c r="T17" s="138">
        <f t="shared" si="1"/>
        <v>60</v>
      </c>
      <c r="U17" s="112">
        <v>30</v>
      </c>
      <c r="V17" s="138"/>
      <c r="W17" s="138"/>
      <c r="X17" s="102">
        <v>0.54166666666666663</v>
      </c>
      <c r="Y17" s="103">
        <v>1</v>
      </c>
      <c r="Z17" s="104"/>
      <c r="AA17" s="104"/>
      <c r="AB17" s="104"/>
      <c r="AC17" s="104"/>
      <c r="AF17" s="81" t="str">
        <f>VLOOKUP(A17,[1]Foglio1!$A$2:$R$366,3)</f>
        <v>B</v>
      </c>
      <c r="AG17" s="81" t="str">
        <f>VLOOKUP(A17,[1]Foglio1!$A$2:$R$366,4)</f>
        <v>1</v>
      </c>
      <c r="AH17" s="81" t="str">
        <f>VLOOKUP(A17,[1]Foglio1!$A$2:$R$366,5)</f>
        <v>1</v>
      </c>
      <c r="AI17" s="81" t="str">
        <f>VLOOKUP(A17,[1]Foglio1!$A$2:$R$366,5)</f>
        <v>1</v>
      </c>
      <c r="AJ17" s="81" t="str">
        <f>VLOOKUP(A17,[1]Foglio1!$A$2:$R$366,7)</f>
        <v>Ritorno</v>
      </c>
      <c r="AK17" s="81" t="str">
        <f>VLOOKUP(A17,[1]Foglio1!$A$2:$R$366,9)</f>
        <v>Castrolibero</v>
      </c>
      <c r="AL17" s="81" t="str">
        <f>VLOOKUP(A17,[1]Foglio1!$A$2:$R$366,12)</f>
        <v>Marano Marchesato</v>
      </c>
      <c r="AN17" s="81">
        <v>2.2319258718448678</v>
      </c>
      <c r="AO17" s="227">
        <f t="shared" si="2"/>
        <v>34.833220696708487</v>
      </c>
    </row>
    <row r="18" spans="1:41" ht="24" customHeight="1">
      <c r="A18" s="139">
        <v>1889</v>
      </c>
      <c r="B18" s="139" t="s">
        <v>277</v>
      </c>
      <c r="C18" s="139" t="s">
        <v>233</v>
      </c>
      <c r="D18" s="140">
        <v>139</v>
      </c>
      <c r="E18" s="141" t="s">
        <v>278</v>
      </c>
      <c r="F18" s="140" t="s">
        <v>273</v>
      </c>
      <c r="G18" s="140" t="s">
        <v>260</v>
      </c>
      <c r="H18" s="142" t="s">
        <v>279</v>
      </c>
      <c r="I18" s="139" t="s">
        <v>239</v>
      </c>
      <c r="J18" s="139" t="s">
        <v>71</v>
      </c>
      <c r="K18" s="139">
        <v>128</v>
      </c>
      <c r="L18" s="139">
        <v>2</v>
      </c>
      <c r="M18" s="143">
        <v>3.2669999999999999</v>
      </c>
      <c r="N18" s="144">
        <f t="shared" si="0"/>
        <v>836.35199999999998</v>
      </c>
      <c r="O18" s="280"/>
      <c r="P18" s="111" t="s">
        <v>280</v>
      </c>
      <c r="Q18" s="286" t="s">
        <v>281</v>
      </c>
      <c r="R18" s="287">
        <v>1</v>
      </c>
      <c r="S18" s="285">
        <v>30</v>
      </c>
      <c r="T18" s="285">
        <f t="shared" si="1"/>
        <v>90</v>
      </c>
      <c r="U18" s="285">
        <v>195</v>
      </c>
      <c r="V18" s="285"/>
      <c r="W18" s="285"/>
      <c r="X18" s="102">
        <v>0.54166666666666663</v>
      </c>
      <c r="Y18" s="284">
        <v>1</v>
      </c>
      <c r="Z18" s="102">
        <v>0.54166666666666663</v>
      </c>
      <c r="AA18" s="284">
        <v>1</v>
      </c>
      <c r="AB18" s="104"/>
      <c r="AC18" s="104"/>
      <c r="AF18" s="81" t="str">
        <f>VLOOKUP(A18,[1]Foglio1!$A$2:$R$366,3)</f>
        <v>F</v>
      </c>
      <c r="AG18" s="81" t="str">
        <f>VLOOKUP(A18,[1]Foglio1!$A$2:$R$366,4)</f>
        <v>1</v>
      </c>
      <c r="AH18" s="81" t="str">
        <f>VLOOKUP(A18,[1]Foglio1!$A$2:$R$366,5)</f>
        <v>1</v>
      </c>
      <c r="AI18" s="81" t="str">
        <f>VLOOKUP(A18,[1]Foglio1!$A$2:$R$366,5)</f>
        <v>1</v>
      </c>
      <c r="AJ18" s="81" t="str">
        <f>VLOOKUP(A18,[1]Foglio1!$A$2:$R$366,7)</f>
        <v>Ritorno</v>
      </c>
      <c r="AK18" s="81" t="str">
        <f>VLOOKUP(A18,[1]Foglio1!$A$2:$R$366,9)</f>
        <v>Castrolibero</v>
      </c>
      <c r="AL18" s="81" t="str">
        <f>VLOOKUP(A18,[1]Foglio1!$A$2:$R$366,12)</f>
        <v>Rende</v>
      </c>
      <c r="AN18" s="81">
        <v>2.2319258718448678</v>
      </c>
      <c r="AO18" s="227">
        <f t="shared" si="2"/>
        <v>16.041744011297805</v>
      </c>
    </row>
    <row r="19" spans="1:41" ht="24" customHeight="1">
      <c r="A19" s="105">
        <v>8847</v>
      </c>
      <c r="B19" s="105" t="s">
        <v>64</v>
      </c>
      <c r="C19" s="105" t="s">
        <v>233</v>
      </c>
      <c r="D19" s="106">
        <v>157</v>
      </c>
      <c r="E19" s="107" t="s">
        <v>282</v>
      </c>
      <c r="F19" s="106" t="s">
        <v>260</v>
      </c>
      <c r="G19" s="106" t="s">
        <v>266</v>
      </c>
      <c r="H19" s="108" t="s">
        <v>283</v>
      </c>
      <c r="I19" s="105" t="s">
        <v>245</v>
      </c>
      <c r="J19" s="105" t="s">
        <v>71</v>
      </c>
      <c r="K19" s="105">
        <v>128</v>
      </c>
      <c r="L19" s="105">
        <v>2</v>
      </c>
      <c r="M19" s="109">
        <v>10.102</v>
      </c>
      <c r="N19" s="110">
        <f t="shared" si="0"/>
        <v>2586.1120000000001</v>
      </c>
      <c r="O19" s="280"/>
      <c r="P19" s="113" t="s">
        <v>284</v>
      </c>
      <c r="Q19" s="283"/>
      <c r="R19" s="288"/>
      <c r="S19" s="283"/>
      <c r="T19" s="283">
        <f t="shared" si="1"/>
        <v>0</v>
      </c>
      <c r="U19" s="283"/>
      <c r="V19" s="283"/>
      <c r="W19" s="283"/>
      <c r="X19" s="102">
        <v>0.55555555555555558</v>
      </c>
      <c r="Y19" s="284"/>
      <c r="Z19" s="102">
        <v>0.55555555555555558</v>
      </c>
      <c r="AA19" s="284"/>
      <c r="AB19" s="104"/>
      <c r="AC19" s="104"/>
      <c r="AF19" s="81" t="str">
        <f>VLOOKUP(A19,[1]Foglio1!$A$2:$R$366,3)</f>
        <v>I</v>
      </c>
      <c r="AG19" s="81" t="str">
        <f>VLOOKUP(A19,[1]Foglio1!$A$2:$R$366,4)</f>
        <v>1</v>
      </c>
      <c r="AH19" s="81" t="str">
        <f>VLOOKUP(A19,[1]Foglio1!$A$2:$R$366,5)</f>
        <v>1</v>
      </c>
      <c r="AI19" s="81" t="str">
        <f>VLOOKUP(A19,[1]Foglio1!$A$2:$R$366,5)</f>
        <v>1</v>
      </c>
      <c r="AJ19" s="81" t="str">
        <f>VLOOKUP(A19,[1]Foglio1!$A$2:$R$366,7)</f>
        <v>Andata</v>
      </c>
      <c r="AK19" s="81" t="str">
        <f>VLOOKUP(A19,[1]Foglio1!$A$2:$R$366,9)</f>
        <v>Rende</v>
      </c>
      <c r="AL19" s="81" t="str">
        <f>VLOOKUP(A19,[1]Foglio1!$A$2:$R$366,12)</f>
        <v>Montalto Uffugo</v>
      </c>
      <c r="AN19" s="81">
        <v>2.2319258718448678</v>
      </c>
      <c r="AO19" s="227">
        <f t="shared" si="2"/>
        <v>49.603213346229083</v>
      </c>
    </row>
    <row r="20" spans="1:41" ht="24" customHeight="1">
      <c r="A20" s="105">
        <v>6273</v>
      </c>
      <c r="B20" s="105" t="s">
        <v>61</v>
      </c>
      <c r="C20" s="105" t="s">
        <v>285</v>
      </c>
      <c r="D20" s="106">
        <v>139</v>
      </c>
      <c r="E20" s="107" t="s">
        <v>278</v>
      </c>
      <c r="F20" s="106" t="s">
        <v>273</v>
      </c>
      <c r="G20" s="106" t="s">
        <v>260</v>
      </c>
      <c r="H20" s="108" t="s">
        <v>286</v>
      </c>
      <c r="I20" s="105" t="s">
        <v>239</v>
      </c>
      <c r="J20" s="105" t="s">
        <v>71</v>
      </c>
      <c r="K20" s="105">
        <v>22</v>
      </c>
      <c r="L20" s="105">
        <v>1</v>
      </c>
      <c r="M20" s="109">
        <v>3.2669999999999999</v>
      </c>
      <c r="N20" s="110">
        <f t="shared" si="0"/>
        <v>71.873999999999995</v>
      </c>
      <c r="O20" s="280"/>
      <c r="P20" s="111">
        <v>0.54166666666666663</v>
      </c>
      <c r="Q20" s="286" t="s">
        <v>287</v>
      </c>
      <c r="R20" s="287">
        <v>1</v>
      </c>
      <c r="S20" s="285">
        <v>60</v>
      </c>
      <c r="T20" s="285">
        <f t="shared" si="1"/>
        <v>120</v>
      </c>
      <c r="U20" s="285">
        <v>75</v>
      </c>
      <c r="V20" s="285"/>
      <c r="W20" s="285">
        <v>60</v>
      </c>
      <c r="X20" s="102">
        <v>0.54166666666666663</v>
      </c>
      <c r="Y20" s="284">
        <v>1</v>
      </c>
      <c r="Z20" s="104"/>
      <c r="AA20" s="104"/>
      <c r="AB20" s="104"/>
      <c r="AC20" s="104"/>
      <c r="AF20" s="81" t="str">
        <f>VLOOKUP(A20,[1]Foglio1!$A$2:$R$366,3)</f>
        <v>F</v>
      </c>
      <c r="AG20" s="81" t="str">
        <f>VLOOKUP(A20,[1]Foglio1!$A$2:$R$366,4)</f>
        <v>3</v>
      </c>
      <c r="AH20" s="81" t="str">
        <f>VLOOKUP(A20,[1]Foglio1!$A$2:$R$366,5)</f>
        <v>1</v>
      </c>
      <c r="AI20" s="81" t="str">
        <f>VLOOKUP(A20,[1]Foglio1!$A$2:$R$366,5)</f>
        <v>1</v>
      </c>
      <c r="AJ20" s="81" t="str">
        <f>VLOOKUP(A20,[1]Foglio1!$A$2:$R$366,7)</f>
        <v>Ritorno</v>
      </c>
      <c r="AK20" s="81" t="str">
        <f>VLOOKUP(A20,[1]Foglio1!$A$2:$R$366,9)</f>
        <v>Castrolibero</v>
      </c>
      <c r="AL20" s="81" t="str">
        <f>VLOOKUP(A20,[1]Foglio1!$A$2:$R$366,12)</f>
        <v>Rende</v>
      </c>
      <c r="AN20" s="81">
        <v>2.2319258718448678</v>
      </c>
      <c r="AO20" s="227">
        <f t="shared" si="2"/>
        <v>8.0208720056489025</v>
      </c>
    </row>
    <row r="21" spans="1:41" ht="24" customHeight="1">
      <c r="A21" s="105">
        <v>8804</v>
      </c>
      <c r="B21" s="105" t="s">
        <v>57</v>
      </c>
      <c r="C21" s="105" t="s">
        <v>288</v>
      </c>
      <c r="D21" s="106">
        <v>157</v>
      </c>
      <c r="E21" s="107" t="s">
        <v>289</v>
      </c>
      <c r="F21" s="106" t="s">
        <v>260</v>
      </c>
      <c r="G21" s="106" t="s">
        <v>260</v>
      </c>
      <c r="H21" s="108" t="s">
        <v>290</v>
      </c>
      <c r="I21" s="105" t="s">
        <v>245</v>
      </c>
      <c r="J21" s="105" t="s">
        <v>71</v>
      </c>
      <c r="K21" s="105">
        <v>22</v>
      </c>
      <c r="L21" s="105">
        <v>1</v>
      </c>
      <c r="M21" s="109">
        <v>3.1219999999999999</v>
      </c>
      <c r="N21" s="110">
        <f t="shared" si="0"/>
        <v>68.683999999999997</v>
      </c>
      <c r="O21" s="280"/>
      <c r="P21" s="111">
        <v>0.54166666666666663</v>
      </c>
      <c r="Q21" s="283"/>
      <c r="R21" s="288"/>
      <c r="S21" s="283"/>
      <c r="T21" s="283">
        <f t="shared" si="1"/>
        <v>0</v>
      </c>
      <c r="U21" s="283"/>
      <c r="V21" s="283"/>
      <c r="W21" s="283"/>
      <c r="X21" s="102">
        <v>0.55555555555555558</v>
      </c>
      <c r="Y21" s="284"/>
      <c r="Z21" s="104"/>
      <c r="AA21" s="104"/>
      <c r="AB21" s="104"/>
      <c r="AC21" s="104"/>
      <c r="AF21" s="81" t="str">
        <f>VLOOKUP(A21,[1]Foglio1!$A$2:$R$366,3)</f>
        <v>B</v>
      </c>
      <c r="AG21" s="81" t="str">
        <f>VLOOKUP(A21,[1]Foglio1!$A$2:$R$366,4)</f>
        <v>1</v>
      </c>
      <c r="AH21" s="81" t="str">
        <f>VLOOKUP(A21,[1]Foglio1!$A$2:$R$366,5)</f>
        <v>1</v>
      </c>
      <c r="AI21" s="81" t="str">
        <f>VLOOKUP(A21,[1]Foglio1!$A$2:$R$366,5)</f>
        <v>1</v>
      </c>
      <c r="AJ21" s="81" t="str">
        <f>VLOOKUP(A21,[1]Foglio1!$A$2:$R$366,7)</f>
        <v>Andata</v>
      </c>
      <c r="AK21" s="81" t="str">
        <f>VLOOKUP(A21,[1]Foglio1!$A$2:$R$366,9)</f>
        <v>Rende</v>
      </c>
      <c r="AL21" s="81" t="str">
        <f>VLOOKUP(A21,[1]Foglio1!$A$2:$R$366,12)</f>
        <v>Rende</v>
      </c>
      <c r="AN21" s="81">
        <v>2.2319258718448678</v>
      </c>
      <c r="AO21" s="227">
        <f t="shared" si="2"/>
        <v>7.6648798290896458</v>
      </c>
    </row>
    <row r="22" spans="1:41" ht="24" customHeight="1">
      <c r="A22" s="105">
        <v>6273</v>
      </c>
      <c r="B22" s="105" t="s">
        <v>61</v>
      </c>
      <c r="C22" s="105" t="s">
        <v>285</v>
      </c>
      <c r="D22" s="106">
        <v>139</v>
      </c>
      <c r="E22" s="107" t="s">
        <v>278</v>
      </c>
      <c r="F22" s="106" t="s">
        <v>273</v>
      </c>
      <c r="G22" s="106" t="s">
        <v>260</v>
      </c>
      <c r="H22" s="108" t="s">
        <v>291</v>
      </c>
      <c r="I22" s="105" t="s">
        <v>239</v>
      </c>
      <c r="J22" s="105" t="s">
        <v>71</v>
      </c>
      <c r="K22" s="105">
        <v>64</v>
      </c>
      <c r="L22" s="105">
        <v>1</v>
      </c>
      <c r="M22" s="109">
        <v>3.2669999999999999</v>
      </c>
      <c r="N22" s="110">
        <f t="shared" si="0"/>
        <v>209.08799999999999</v>
      </c>
      <c r="O22" s="280"/>
      <c r="P22" s="111">
        <v>0.58333333333333337</v>
      </c>
      <c r="Q22" s="286" t="s">
        <v>287</v>
      </c>
      <c r="R22" s="287">
        <v>1</v>
      </c>
      <c r="S22" s="285">
        <v>30</v>
      </c>
      <c r="T22" s="285">
        <f t="shared" si="1"/>
        <v>60</v>
      </c>
      <c r="U22" s="285">
        <v>90</v>
      </c>
      <c r="V22" s="285"/>
      <c r="W22" s="285">
        <v>30</v>
      </c>
      <c r="X22" s="102">
        <v>0.5</v>
      </c>
      <c r="Y22" s="284">
        <v>1</v>
      </c>
      <c r="Z22" s="104"/>
      <c r="AA22" s="104"/>
      <c r="AB22" s="104"/>
      <c r="AC22" s="104"/>
      <c r="AF22" s="81" t="str">
        <f>VLOOKUP(A22,[1]Foglio1!$A$2:$R$366,3)</f>
        <v>F</v>
      </c>
      <c r="AG22" s="81" t="str">
        <f>VLOOKUP(A22,[1]Foglio1!$A$2:$R$366,4)</f>
        <v>3</v>
      </c>
      <c r="AH22" s="81" t="str">
        <f>VLOOKUP(A22,[1]Foglio1!$A$2:$R$366,5)</f>
        <v>1</v>
      </c>
      <c r="AI22" s="81" t="str">
        <f>VLOOKUP(A22,[1]Foglio1!$A$2:$R$366,5)</f>
        <v>1</v>
      </c>
      <c r="AJ22" s="81" t="str">
        <f>VLOOKUP(A22,[1]Foglio1!$A$2:$R$366,7)</f>
        <v>Ritorno</v>
      </c>
      <c r="AK22" s="81" t="str">
        <f>VLOOKUP(A22,[1]Foglio1!$A$2:$R$366,9)</f>
        <v>Castrolibero</v>
      </c>
      <c r="AL22" s="81" t="str">
        <f>VLOOKUP(A22,[1]Foglio1!$A$2:$R$366,12)</f>
        <v>Rende</v>
      </c>
      <c r="AN22" s="81">
        <v>2.2319258718448678</v>
      </c>
      <c r="AO22" s="227">
        <f t="shared" si="2"/>
        <v>8.0208720056489025</v>
      </c>
    </row>
    <row r="23" spans="1:41" ht="24" customHeight="1">
      <c r="A23" s="105">
        <v>8516</v>
      </c>
      <c r="B23" s="105" t="s">
        <v>58</v>
      </c>
      <c r="C23" s="105" t="s">
        <v>292</v>
      </c>
      <c r="D23" s="106">
        <v>157</v>
      </c>
      <c r="E23" s="107" t="s">
        <v>293</v>
      </c>
      <c r="F23" s="106" t="s">
        <v>260</v>
      </c>
      <c r="G23" s="106" t="s">
        <v>266</v>
      </c>
      <c r="H23" s="108" t="s">
        <v>294</v>
      </c>
      <c r="I23" s="105" t="s">
        <v>245</v>
      </c>
      <c r="J23" s="105" t="s">
        <v>71</v>
      </c>
      <c r="K23" s="105">
        <v>64</v>
      </c>
      <c r="L23" s="105">
        <v>1</v>
      </c>
      <c r="M23" s="109">
        <v>14.196999999999999</v>
      </c>
      <c r="N23" s="110">
        <f t="shared" si="0"/>
        <v>908.60799999999995</v>
      </c>
      <c r="O23" s="280"/>
      <c r="P23" s="111">
        <v>0.59722222222222221</v>
      </c>
      <c r="Q23" s="283"/>
      <c r="R23" s="288"/>
      <c r="S23" s="283"/>
      <c r="T23" s="283">
        <f t="shared" si="1"/>
        <v>0</v>
      </c>
      <c r="U23" s="283"/>
      <c r="V23" s="283"/>
      <c r="W23" s="283"/>
      <c r="X23" s="102">
        <v>0.51388888888888895</v>
      </c>
      <c r="Y23" s="284"/>
      <c r="Z23" s="104"/>
      <c r="AA23" s="104"/>
      <c r="AB23" s="104"/>
      <c r="AC23" s="104"/>
      <c r="AF23" s="81" t="str">
        <f>VLOOKUP(A23,[1]Foglio1!$A$2:$R$366,3)</f>
        <v>C</v>
      </c>
      <c r="AG23" s="81" t="str">
        <f>VLOOKUP(A23,[1]Foglio1!$A$2:$R$366,4)</f>
        <v>2</v>
      </c>
      <c r="AH23" s="81" t="str">
        <f>VLOOKUP(A23,[1]Foglio1!$A$2:$R$366,5)</f>
        <v>1</v>
      </c>
      <c r="AI23" s="81" t="str">
        <f>VLOOKUP(A23,[1]Foglio1!$A$2:$R$366,5)</f>
        <v>1</v>
      </c>
      <c r="AJ23" s="81" t="str">
        <f>VLOOKUP(A23,[1]Foglio1!$A$2:$R$366,7)</f>
        <v>Andata</v>
      </c>
      <c r="AK23" s="81" t="str">
        <f>VLOOKUP(A23,[1]Foglio1!$A$2:$R$366,9)</f>
        <v>Rende</v>
      </c>
      <c r="AL23" s="81" t="str">
        <f>VLOOKUP(A23,[1]Foglio1!$A$2:$R$366,12)</f>
        <v>Montalto Uffugo</v>
      </c>
      <c r="AN23" s="81">
        <v>2.2319258718448678</v>
      </c>
      <c r="AO23" s="227">
        <f t="shared" si="2"/>
        <v>34.855316762839749</v>
      </c>
    </row>
    <row r="24" spans="1:41" ht="24" customHeight="1">
      <c r="A24" s="105">
        <v>8916</v>
      </c>
      <c r="B24" s="105" t="s">
        <v>295</v>
      </c>
      <c r="C24" s="105" t="s">
        <v>292</v>
      </c>
      <c r="D24" s="106" t="s">
        <v>258</v>
      </c>
      <c r="E24" s="107" t="s">
        <v>296</v>
      </c>
      <c r="F24" s="106" t="s">
        <v>266</v>
      </c>
      <c r="G24" s="106" t="s">
        <v>260</v>
      </c>
      <c r="H24" s="108" t="s">
        <v>297</v>
      </c>
      <c r="I24" s="105" t="s">
        <v>239</v>
      </c>
      <c r="J24" s="105" t="s">
        <v>71</v>
      </c>
      <c r="K24" s="105">
        <v>128</v>
      </c>
      <c r="L24" s="105">
        <v>3</v>
      </c>
      <c r="M24" s="109">
        <v>3.915</v>
      </c>
      <c r="N24" s="110">
        <f t="shared" si="0"/>
        <v>1503.3600000000001</v>
      </c>
      <c r="O24" s="280"/>
      <c r="P24" s="111" t="s">
        <v>298</v>
      </c>
      <c r="Q24" s="285" t="s">
        <v>299</v>
      </c>
      <c r="R24" s="287">
        <v>1</v>
      </c>
      <c r="S24" s="285">
        <v>60</v>
      </c>
      <c r="T24" s="285">
        <f t="shared" si="1"/>
        <v>240</v>
      </c>
      <c r="U24" s="285">
        <v>75</v>
      </c>
      <c r="V24" s="285"/>
      <c r="W24" s="285">
        <v>60</v>
      </c>
      <c r="X24" s="102">
        <v>0.30208333333333331</v>
      </c>
      <c r="Y24" s="284">
        <v>1</v>
      </c>
      <c r="Z24" s="102">
        <v>0.30555555555555552</v>
      </c>
      <c r="AA24" s="284">
        <v>1</v>
      </c>
      <c r="AB24" s="102">
        <v>0.30902777777777779</v>
      </c>
      <c r="AC24" s="284">
        <v>1</v>
      </c>
      <c r="AF24" s="81" t="str">
        <f>VLOOKUP(A24,[1]Foglio1!$A$2:$R$366,3)</f>
        <v>N</v>
      </c>
      <c r="AG24" s="81" t="str">
        <f>VLOOKUP(A24,[1]Foglio1!$A$2:$R$366,4)</f>
        <v>2</v>
      </c>
      <c r="AH24" s="81" t="str">
        <f>VLOOKUP(A24,[1]Foglio1!$A$2:$R$366,5)</f>
        <v>1</v>
      </c>
      <c r="AI24" s="81" t="str">
        <f>VLOOKUP(A24,[1]Foglio1!$A$2:$R$366,5)</f>
        <v>1</v>
      </c>
      <c r="AJ24" s="81" t="str">
        <f>VLOOKUP(A24,[1]Foglio1!$A$2:$R$366,7)</f>
        <v>Ritorno</v>
      </c>
      <c r="AK24" s="81" t="str">
        <f>VLOOKUP(A24,[1]Foglio1!$A$2:$R$366,9)</f>
        <v>Montalto Uffugo</v>
      </c>
      <c r="AL24" s="81" t="str">
        <f>VLOOKUP(A24,[1]Foglio1!$A$2:$R$366,12)</f>
        <v>Rende</v>
      </c>
      <c r="AN24" s="81">
        <v>2.2319258718448678</v>
      </c>
      <c r="AO24" s="227">
        <f t="shared" si="2"/>
        <v>28.835366301299775</v>
      </c>
    </row>
    <row r="25" spans="1:41" ht="24" customHeight="1">
      <c r="A25" s="126">
        <v>2068</v>
      </c>
      <c r="B25" s="126" t="s">
        <v>66</v>
      </c>
      <c r="C25" s="126" t="s">
        <v>233</v>
      </c>
      <c r="D25" s="127">
        <v>157</v>
      </c>
      <c r="E25" s="128" t="s">
        <v>300</v>
      </c>
      <c r="F25" s="127" t="s">
        <v>260</v>
      </c>
      <c r="G25" s="127" t="s">
        <v>273</v>
      </c>
      <c r="H25" s="129" t="s">
        <v>301</v>
      </c>
      <c r="I25" s="126" t="s">
        <v>239</v>
      </c>
      <c r="J25" s="126" t="s">
        <v>71</v>
      </c>
      <c r="K25" s="126">
        <v>128</v>
      </c>
      <c r="L25" s="126">
        <v>3</v>
      </c>
      <c r="M25" s="130">
        <v>8.6929999999999996</v>
      </c>
      <c r="N25" s="131">
        <f t="shared" si="0"/>
        <v>3338.1120000000001</v>
      </c>
      <c r="O25" s="281"/>
      <c r="P25" s="132" t="s">
        <v>302</v>
      </c>
      <c r="Q25" s="283"/>
      <c r="R25" s="288"/>
      <c r="S25" s="283"/>
      <c r="T25" s="283">
        <f t="shared" si="1"/>
        <v>0</v>
      </c>
      <c r="U25" s="283"/>
      <c r="V25" s="283"/>
      <c r="W25" s="283"/>
      <c r="X25" s="102">
        <v>0.3125</v>
      </c>
      <c r="Y25" s="284"/>
      <c r="Z25" s="102">
        <v>0.31597222222222221</v>
      </c>
      <c r="AA25" s="284"/>
      <c r="AB25" s="102">
        <v>0.31944444444444448</v>
      </c>
      <c r="AC25" s="284"/>
      <c r="AF25" s="81" t="str">
        <f>VLOOKUP(A25,[1]Foglio1!$A$2:$R$366,3)</f>
        <v>M</v>
      </c>
      <c r="AG25" s="81" t="str">
        <f>VLOOKUP(A25,[1]Foglio1!$A$2:$R$366,4)</f>
        <v>1</v>
      </c>
      <c r="AH25" s="81" t="str">
        <f>VLOOKUP(A25,[1]Foglio1!$A$2:$R$366,5)</f>
        <v>1</v>
      </c>
      <c r="AI25" s="81" t="str">
        <f>VLOOKUP(A25,[1]Foglio1!$A$2:$R$366,5)</f>
        <v>1</v>
      </c>
      <c r="AJ25" s="81" t="str">
        <f>VLOOKUP(A25,[1]Foglio1!$A$2:$R$366,7)</f>
        <v>Ritorno</v>
      </c>
      <c r="AK25" s="81" t="str">
        <f>VLOOKUP(A25,[1]Foglio1!$A$2:$R$366,9)</f>
        <v>Rende</v>
      </c>
      <c r="AL25" s="81" t="str">
        <f>VLOOKUP(A25,[1]Foglio1!$A$2:$R$366,12)</f>
        <v>Castrolibero</v>
      </c>
      <c r="AN25" s="81">
        <v>2.2319258718448678</v>
      </c>
      <c r="AO25" s="227">
        <f t="shared" si="2"/>
        <v>64.027034293026546</v>
      </c>
    </row>
    <row r="26" spans="1:41" ht="24" customHeight="1">
      <c r="M26" s="145"/>
      <c r="X26" s="81"/>
      <c r="Y26" s="81"/>
      <c r="Z26" s="81"/>
      <c r="AA26" s="81"/>
      <c r="AB26" s="81"/>
      <c r="AC26" s="81"/>
    </row>
    <row r="27" spans="1:41" ht="24" customHeight="1">
      <c r="A27" s="85" t="s">
        <v>303</v>
      </c>
      <c r="M27" s="145"/>
      <c r="O27" s="146"/>
      <c r="P27" s="146"/>
      <c r="Q27" s="146"/>
      <c r="R27" s="147"/>
      <c r="S27" s="146"/>
      <c r="T27" s="146"/>
      <c r="U27" s="146"/>
      <c r="V27" s="146"/>
      <c r="X27" s="81"/>
      <c r="Y27" s="81"/>
      <c r="Z27" s="81"/>
      <c r="AA27" s="81"/>
      <c r="AB27" s="81"/>
      <c r="AC27" s="81"/>
    </row>
    <row r="28" spans="1:41" ht="24" customHeight="1">
      <c r="A28" s="148">
        <v>1939</v>
      </c>
      <c r="B28" s="148" t="s">
        <v>63</v>
      </c>
      <c r="C28" s="148" t="s">
        <v>233</v>
      </c>
      <c r="D28" s="94">
        <v>142</v>
      </c>
      <c r="E28" s="95" t="s">
        <v>255</v>
      </c>
      <c r="F28" s="94" t="s">
        <v>304</v>
      </c>
      <c r="G28" s="94" t="s">
        <v>305</v>
      </c>
      <c r="H28" s="149" t="s">
        <v>306</v>
      </c>
      <c r="I28" s="93" t="s">
        <v>239</v>
      </c>
      <c r="J28" s="93" t="s">
        <v>71</v>
      </c>
      <c r="K28" s="93">
        <v>128</v>
      </c>
      <c r="L28" s="150">
        <v>1</v>
      </c>
      <c r="M28" s="151">
        <v>8.9990000000000006</v>
      </c>
      <c r="N28" s="98">
        <f t="shared" ref="N28:N38" si="3">IF(I28="AR",K28*L28*M28*2,K28*L28*M28)</f>
        <v>1151.8720000000001</v>
      </c>
      <c r="O28" s="139" t="s">
        <v>307</v>
      </c>
      <c r="P28" s="136">
        <v>0.29166666666666669</v>
      </c>
      <c r="Q28" s="137" t="s">
        <v>308</v>
      </c>
      <c r="R28" s="138">
        <v>1</v>
      </c>
      <c r="S28" s="138">
        <v>30</v>
      </c>
      <c r="T28" s="138">
        <f t="shared" ref="T28:T38" si="4">+S28*(R28+L28)</f>
        <v>60</v>
      </c>
      <c r="U28" s="138"/>
      <c r="V28" s="138"/>
      <c r="X28" s="124">
        <v>0.29166666666666669</v>
      </c>
      <c r="Y28" s="91" t="s">
        <v>309</v>
      </c>
      <c r="Z28" s="104"/>
      <c r="AA28" s="104"/>
      <c r="AB28" s="104"/>
      <c r="AF28" s="81" t="str">
        <f>VLOOKUP(A28,[1]Foglio1!$A$2:$R$366,3)</f>
        <v>H</v>
      </c>
      <c r="AG28" s="81" t="str">
        <f>VLOOKUP(A28,[1]Foglio1!$A$2:$R$366,4)</f>
        <v>1</v>
      </c>
      <c r="AH28" s="81" t="str">
        <f>VLOOKUP(A28,[1]Foglio1!$A$2:$R$366,5)</f>
        <v>1</v>
      </c>
      <c r="AI28" s="81" t="str">
        <f>VLOOKUP(A28,[1]Foglio1!$A$2:$R$366,5)</f>
        <v>1</v>
      </c>
      <c r="AJ28" s="81" t="str">
        <f>VLOOKUP(A28,[1]Foglio1!$A$2:$R$366,7)</f>
        <v>Ritorno</v>
      </c>
      <c r="AK28" s="81" t="str">
        <f>VLOOKUP(A28,[1]Foglio1!$A$2:$R$366,9)</f>
        <v>Guardia Piemontese</v>
      </c>
      <c r="AL28" s="81" t="str">
        <f>VLOOKUP(A28,[1]Foglio1!$A$2:$R$366,12)</f>
        <v>Cetraro</v>
      </c>
      <c r="AN28" s="81">
        <v>2.2319258718448678</v>
      </c>
      <c r="AO28" s="227">
        <f t="shared" si="2"/>
        <v>22.093611012805166</v>
      </c>
    </row>
    <row r="29" spans="1:41" ht="24" customHeight="1">
      <c r="A29" s="152">
        <v>7739</v>
      </c>
      <c r="B29" s="152" t="s">
        <v>60</v>
      </c>
      <c r="C29" s="152" t="s">
        <v>292</v>
      </c>
      <c r="D29" s="106">
        <v>143</v>
      </c>
      <c r="E29" s="107" t="s">
        <v>263</v>
      </c>
      <c r="F29" s="106" t="s">
        <v>310</v>
      </c>
      <c r="G29" s="106" t="s">
        <v>304</v>
      </c>
      <c r="H29" s="153" t="s">
        <v>311</v>
      </c>
      <c r="I29" s="105" t="s">
        <v>239</v>
      </c>
      <c r="J29" s="105" t="s">
        <v>71</v>
      </c>
      <c r="K29" s="105">
        <v>128</v>
      </c>
      <c r="L29" s="154">
        <v>2</v>
      </c>
      <c r="M29" s="155">
        <v>10.220000000000001</v>
      </c>
      <c r="N29" s="110">
        <f>IF(I29="AR",K29*L29*M29*2,K29*L29*M29)</f>
        <v>2616.3200000000002</v>
      </c>
      <c r="O29" s="139" t="s">
        <v>307</v>
      </c>
      <c r="P29" s="111" t="s">
        <v>312</v>
      </c>
      <c r="Q29" s="113" t="s">
        <v>313</v>
      </c>
      <c r="R29" s="112">
        <v>1</v>
      </c>
      <c r="S29" s="112">
        <v>30</v>
      </c>
      <c r="T29" s="112">
        <f t="shared" si="4"/>
        <v>90</v>
      </c>
      <c r="U29" s="112"/>
      <c r="V29" s="112"/>
      <c r="X29" s="124">
        <v>0.30208333333333331</v>
      </c>
      <c r="Y29" s="91" t="s">
        <v>314</v>
      </c>
      <c r="Z29" s="124" t="s">
        <v>315</v>
      </c>
      <c r="AA29" s="91"/>
      <c r="AB29" s="104"/>
      <c r="AF29" s="81" t="str">
        <f>VLOOKUP(A29,[1]Foglio1!$A$2:$R$366,3)</f>
        <v>E</v>
      </c>
      <c r="AG29" s="81" t="str">
        <f>VLOOKUP(A29,[1]Foglio1!$A$2:$R$366,4)</f>
        <v>2</v>
      </c>
      <c r="AH29" s="81" t="str">
        <f>VLOOKUP(A29,[1]Foglio1!$A$2:$R$366,5)</f>
        <v>1</v>
      </c>
      <c r="AI29" s="81" t="str">
        <f>VLOOKUP(A29,[1]Foglio1!$A$2:$R$366,5)</f>
        <v>1</v>
      </c>
      <c r="AJ29" s="81" t="str">
        <f>VLOOKUP(A29,[1]Foglio1!$A$2:$R$366,7)</f>
        <v>Ritorno</v>
      </c>
      <c r="AK29" s="81" t="str">
        <f>VLOOKUP(A29,[1]Foglio1!$A$2:$R$366,9)</f>
        <v>Fuscaldo</v>
      </c>
      <c r="AL29" s="81" t="str">
        <f>VLOOKUP(A29,[1]Foglio1!$A$2:$R$366,12)</f>
        <v>Guardia Piemontese</v>
      </c>
      <c r="AN29" s="81">
        <v>2.2319258718448678</v>
      </c>
      <c r="AO29" s="227">
        <f t="shared" si="2"/>
        <v>50.182621302560015</v>
      </c>
    </row>
    <row r="30" spans="1:41" ht="24" customHeight="1">
      <c r="A30" s="156">
        <v>1961</v>
      </c>
      <c r="B30" s="156" t="s">
        <v>4</v>
      </c>
      <c r="C30" s="156" t="s">
        <v>242</v>
      </c>
      <c r="D30" s="106">
        <v>144</v>
      </c>
      <c r="E30" s="107" t="s">
        <v>316</v>
      </c>
      <c r="F30" s="106" t="s">
        <v>305</v>
      </c>
      <c r="G30" s="106" t="s">
        <v>305</v>
      </c>
      <c r="H30" s="153" t="s">
        <v>317</v>
      </c>
      <c r="I30" s="105" t="s">
        <v>239</v>
      </c>
      <c r="J30" s="105" t="s">
        <v>71</v>
      </c>
      <c r="K30" s="105">
        <v>128</v>
      </c>
      <c r="L30" s="154">
        <v>1</v>
      </c>
      <c r="M30" s="155">
        <v>4.5650000000000004</v>
      </c>
      <c r="N30" s="110">
        <f>IF(I30="AR",K30*L30*M30*2,K30*L30*M30)</f>
        <v>584.32000000000005</v>
      </c>
      <c r="O30" s="139" t="s">
        <v>307</v>
      </c>
      <c r="P30" s="111">
        <v>0.58333333333333337</v>
      </c>
      <c r="Q30" s="113" t="s">
        <v>318</v>
      </c>
      <c r="R30" s="112">
        <v>1</v>
      </c>
      <c r="S30" s="112">
        <v>30</v>
      </c>
      <c r="T30" s="112">
        <f t="shared" si="4"/>
        <v>60</v>
      </c>
      <c r="U30" s="112"/>
      <c r="V30" s="112"/>
      <c r="X30" s="124">
        <v>0.58333333333333337</v>
      </c>
      <c r="Y30" s="91" t="s">
        <v>319</v>
      </c>
      <c r="Z30" s="104"/>
      <c r="AA30" s="104"/>
      <c r="AB30" s="104"/>
      <c r="AF30" s="81" t="str">
        <f>VLOOKUP(A30,[1]Foglio1!$A$2:$R$366,3)</f>
        <v>A</v>
      </c>
      <c r="AG30" s="81" t="str">
        <f>VLOOKUP(A30,[1]Foglio1!$A$2:$R$366,4)</f>
        <v>4</v>
      </c>
      <c r="AH30" s="81" t="str">
        <f>VLOOKUP(A30,[1]Foglio1!$A$2:$R$366,5)</f>
        <v>1</v>
      </c>
      <c r="AI30" s="81" t="str">
        <f>VLOOKUP(A30,[1]Foglio1!$A$2:$R$366,5)</f>
        <v>1</v>
      </c>
      <c r="AJ30" s="81" t="str">
        <f>VLOOKUP(A30,[1]Foglio1!$A$2:$R$366,7)</f>
        <v>Ritorno</v>
      </c>
      <c r="AK30" s="81" t="str">
        <f>VLOOKUP(A30,[1]Foglio1!$A$2:$R$366,9)</f>
        <v>Cetraro</v>
      </c>
      <c r="AL30" s="81" t="str">
        <f>VLOOKUP(A30,[1]Foglio1!$A$2:$R$366,12)</f>
        <v>Cetraro</v>
      </c>
      <c r="AN30" s="81">
        <v>2.2319258718448678</v>
      </c>
      <c r="AO30" s="227">
        <f t="shared" si="2"/>
        <v>11.207615765469006</v>
      </c>
    </row>
    <row r="31" spans="1:41" ht="24" customHeight="1">
      <c r="A31" s="156">
        <v>7522</v>
      </c>
      <c r="B31" s="156" t="s">
        <v>59</v>
      </c>
      <c r="C31" s="156" t="s">
        <v>233</v>
      </c>
      <c r="D31" s="106">
        <v>144</v>
      </c>
      <c r="E31" s="107" t="s">
        <v>320</v>
      </c>
      <c r="F31" s="106" t="s">
        <v>304</v>
      </c>
      <c r="G31" s="106" t="s">
        <v>305</v>
      </c>
      <c r="H31" s="153" t="s">
        <v>321</v>
      </c>
      <c r="I31" s="105" t="s">
        <v>239</v>
      </c>
      <c r="J31" s="105" t="s">
        <v>71</v>
      </c>
      <c r="K31" s="105">
        <v>128</v>
      </c>
      <c r="L31" s="154">
        <v>2</v>
      </c>
      <c r="M31" s="155">
        <v>6.7389999999999999</v>
      </c>
      <c r="N31" s="110">
        <f>IF(I31="AR",K31*L31*M31*2,K31*L31*M31)</f>
        <v>1725.184</v>
      </c>
      <c r="O31" s="139" t="s">
        <v>307</v>
      </c>
      <c r="P31" s="113" t="s">
        <v>322</v>
      </c>
      <c r="Q31" s="113" t="s">
        <v>313</v>
      </c>
      <c r="R31" s="112">
        <v>1</v>
      </c>
      <c r="S31" s="112">
        <v>30</v>
      </c>
      <c r="T31" s="112">
        <f t="shared" si="4"/>
        <v>90</v>
      </c>
      <c r="U31" s="112"/>
      <c r="V31" s="112"/>
      <c r="X31" s="124">
        <v>0.5</v>
      </c>
      <c r="Y31" s="91" t="s">
        <v>314</v>
      </c>
      <c r="Z31" s="102">
        <v>0.5</v>
      </c>
      <c r="AA31" s="91" t="s">
        <v>309</v>
      </c>
      <c r="AB31" s="104"/>
      <c r="AF31" s="81" t="str">
        <f>VLOOKUP(A31,[1]Foglio1!$A$2:$R$366,3)</f>
        <v>D</v>
      </c>
      <c r="AG31" s="81" t="str">
        <f>VLOOKUP(A31,[1]Foglio1!$A$2:$R$366,4)</f>
        <v>1</v>
      </c>
      <c r="AH31" s="81" t="str">
        <f>VLOOKUP(A31,[1]Foglio1!$A$2:$R$366,5)</f>
        <v>1</v>
      </c>
      <c r="AI31" s="81" t="str">
        <f>VLOOKUP(A31,[1]Foglio1!$A$2:$R$366,5)</f>
        <v>1</v>
      </c>
      <c r="AJ31" s="81" t="str">
        <f>VLOOKUP(A31,[1]Foglio1!$A$2:$R$366,7)</f>
        <v>Ritorno</v>
      </c>
      <c r="AK31" s="81" t="str">
        <f>VLOOKUP(A31,[1]Foglio1!$A$2:$R$366,9)</f>
        <v>Guardia Piemontese</v>
      </c>
      <c r="AL31" s="81" t="str">
        <f>VLOOKUP(A31,[1]Foglio1!$A$2:$R$366,12)</f>
        <v>Cetraro</v>
      </c>
      <c r="AN31" s="81">
        <v>2.2319258718448678</v>
      </c>
      <c r="AO31" s="227">
        <f t="shared" si="2"/>
        <v>33.09008659079764</v>
      </c>
    </row>
    <row r="32" spans="1:41" ht="24" customHeight="1">
      <c r="A32" s="156">
        <v>7515</v>
      </c>
      <c r="B32" s="156" t="s">
        <v>59</v>
      </c>
      <c r="C32" s="156" t="s">
        <v>292</v>
      </c>
      <c r="D32" s="106">
        <v>144</v>
      </c>
      <c r="E32" s="107" t="s">
        <v>323</v>
      </c>
      <c r="F32" s="106" t="s">
        <v>305</v>
      </c>
      <c r="G32" s="106" t="s">
        <v>304</v>
      </c>
      <c r="H32" s="153" t="s">
        <v>324</v>
      </c>
      <c r="I32" s="105" t="s">
        <v>245</v>
      </c>
      <c r="J32" s="105" t="s">
        <v>71</v>
      </c>
      <c r="K32" s="105">
        <v>128</v>
      </c>
      <c r="L32" s="154">
        <v>1</v>
      </c>
      <c r="M32" s="155">
        <v>10.186</v>
      </c>
      <c r="N32" s="110">
        <f>IF(I32="AR",K32*L32*M32*2,K32*L32*M32)</f>
        <v>1303.808</v>
      </c>
      <c r="O32" s="139" t="s">
        <v>307</v>
      </c>
      <c r="P32" s="111">
        <v>0.61458333333333337</v>
      </c>
      <c r="Q32" s="113" t="s">
        <v>325</v>
      </c>
      <c r="R32" s="112"/>
      <c r="S32" s="112">
        <v>30</v>
      </c>
      <c r="T32" s="112">
        <f t="shared" si="4"/>
        <v>30</v>
      </c>
      <c r="U32" s="112"/>
      <c r="V32" s="112"/>
      <c r="X32" s="124">
        <v>0.61458333333333337</v>
      </c>
      <c r="Y32" s="91" t="s">
        <v>319</v>
      </c>
      <c r="Z32" s="104"/>
      <c r="AA32" s="104"/>
      <c r="AB32" s="104"/>
      <c r="AF32" s="81" t="str">
        <f>VLOOKUP(A32,[1]Foglio1!$A$2:$R$366,3)</f>
        <v>D</v>
      </c>
      <c r="AG32" s="81" t="str">
        <f>VLOOKUP(A32,[1]Foglio1!$A$2:$R$366,4)</f>
        <v>2</v>
      </c>
      <c r="AH32" s="81" t="str">
        <f>VLOOKUP(A32,[1]Foglio1!$A$2:$R$366,5)</f>
        <v>1</v>
      </c>
      <c r="AI32" s="81" t="str">
        <f>VLOOKUP(A32,[1]Foglio1!$A$2:$R$366,5)</f>
        <v>1</v>
      </c>
      <c r="AJ32" s="81" t="str">
        <f>VLOOKUP(A32,[1]Foglio1!$A$2:$R$366,7)</f>
        <v>Andata</v>
      </c>
      <c r="AK32" s="81" t="str">
        <f>VLOOKUP(A32,[1]Foglio1!$A$2:$R$366,9)</f>
        <v>Cetraro</v>
      </c>
      <c r="AL32" s="81" t="str">
        <f>VLOOKUP(A32,[1]Foglio1!$A$2:$R$366,12)</f>
        <v>Guardia Piemontese</v>
      </c>
      <c r="AN32" s="81">
        <v>2.2319258718448678</v>
      </c>
      <c r="AO32" s="227">
        <f t="shared" si="2"/>
        <v>25.007836623673008</v>
      </c>
    </row>
    <row r="33" spans="1:42" ht="24" customHeight="1">
      <c r="A33" s="152">
        <v>7737</v>
      </c>
      <c r="B33" s="152" t="s">
        <v>61</v>
      </c>
      <c r="C33" s="152" t="s">
        <v>233</v>
      </c>
      <c r="D33" s="106">
        <v>143</v>
      </c>
      <c r="E33" s="107" t="s">
        <v>289</v>
      </c>
      <c r="F33" s="106" t="s">
        <v>304</v>
      </c>
      <c r="G33" s="106" t="s">
        <v>310</v>
      </c>
      <c r="H33" s="153" t="s">
        <v>326</v>
      </c>
      <c r="I33" s="105" t="s">
        <v>245</v>
      </c>
      <c r="J33" s="105" t="s">
        <v>71</v>
      </c>
      <c r="K33" s="105">
        <v>128</v>
      </c>
      <c r="L33" s="154">
        <v>1</v>
      </c>
      <c r="M33" s="155">
        <v>23.934000000000001</v>
      </c>
      <c r="N33" s="110">
        <f t="shared" si="3"/>
        <v>3063.5520000000001</v>
      </c>
      <c r="O33" s="139" t="s">
        <v>327</v>
      </c>
      <c r="P33" s="111">
        <v>0.29166666666666669</v>
      </c>
      <c r="Q33" s="113" t="s">
        <v>328</v>
      </c>
      <c r="R33" s="112">
        <v>1</v>
      </c>
      <c r="S33" s="112">
        <v>30</v>
      </c>
      <c r="T33" s="112">
        <f t="shared" si="4"/>
        <v>60</v>
      </c>
      <c r="U33" s="112"/>
      <c r="V33" s="112"/>
      <c r="X33" s="124">
        <v>0.29166666666666669</v>
      </c>
      <c r="Y33" s="91" t="s">
        <v>314</v>
      </c>
      <c r="Z33" s="104"/>
      <c r="AA33" s="104"/>
      <c r="AB33" s="104"/>
      <c r="AF33" s="81" t="str">
        <f>VLOOKUP(A33,[1]Foglio1!$A$2:$R$366,3)</f>
        <v>F</v>
      </c>
      <c r="AG33" s="81" t="str">
        <f>VLOOKUP(A33,[1]Foglio1!$A$2:$R$366,4)</f>
        <v>1</v>
      </c>
      <c r="AH33" s="81" t="str">
        <f>VLOOKUP(A33,[1]Foglio1!$A$2:$R$366,5)</f>
        <v>1</v>
      </c>
      <c r="AI33" s="81" t="str">
        <f>VLOOKUP(A33,[1]Foglio1!$A$2:$R$366,5)</f>
        <v>1</v>
      </c>
      <c r="AJ33" s="81" t="str">
        <f>VLOOKUP(A33,[1]Foglio1!$A$2:$R$366,7)</f>
        <v>Andata</v>
      </c>
      <c r="AK33" s="81" t="str">
        <f>VLOOKUP(A33,[1]Foglio1!$A$2:$R$366,9)</f>
        <v>Guardia Piemontese</v>
      </c>
      <c r="AL33" s="81" t="str">
        <f>VLOOKUP(A33,[1]Foglio1!$A$2:$R$366,12)</f>
        <v>Fuscaldo</v>
      </c>
      <c r="AN33" s="81">
        <v>2.2319258718448678</v>
      </c>
      <c r="AO33" s="227">
        <f t="shared" si="2"/>
        <v>58.760805198408583</v>
      </c>
    </row>
    <row r="34" spans="1:42" ht="24" customHeight="1">
      <c r="A34" s="152">
        <v>1950</v>
      </c>
      <c r="B34" s="152" t="s">
        <v>59</v>
      </c>
      <c r="C34" s="152" t="s">
        <v>233</v>
      </c>
      <c r="D34" s="106">
        <v>143</v>
      </c>
      <c r="E34" s="107" t="s">
        <v>329</v>
      </c>
      <c r="F34" s="106" t="s">
        <v>330</v>
      </c>
      <c r="G34" s="106" t="s">
        <v>310</v>
      </c>
      <c r="H34" s="153" t="s">
        <v>331</v>
      </c>
      <c r="I34" s="105" t="s">
        <v>239</v>
      </c>
      <c r="J34" s="105" t="s">
        <v>71</v>
      </c>
      <c r="K34" s="105">
        <v>128</v>
      </c>
      <c r="L34" s="154">
        <v>2</v>
      </c>
      <c r="M34" s="155">
        <v>17.841999999999999</v>
      </c>
      <c r="N34" s="110">
        <f t="shared" si="3"/>
        <v>4567.5519999999997</v>
      </c>
      <c r="O34" s="289" t="s">
        <v>332</v>
      </c>
      <c r="P34" s="113" t="s">
        <v>333</v>
      </c>
      <c r="Q34" s="113" t="s">
        <v>313</v>
      </c>
      <c r="R34" s="112">
        <v>1</v>
      </c>
      <c r="S34" s="112">
        <v>30</v>
      </c>
      <c r="T34" s="112">
        <f t="shared" si="4"/>
        <v>90</v>
      </c>
      <c r="U34" s="112"/>
      <c r="V34" s="112"/>
      <c r="X34" s="124">
        <v>0.33333333333333331</v>
      </c>
      <c r="Y34" s="91" t="s">
        <v>309</v>
      </c>
      <c r="Z34" s="102">
        <v>0.33333333333333331</v>
      </c>
      <c r="AA34" s="91" t="s">
        <v>334</v>
      </c>
      <c r="AB34" s="104"/>
      <c r="AF34" s="81" t="str">
        <f>VLOOKUP(A34,[1]Foglio1!$A$2:$R$366,3)</f>
        <v>D</v>
      </c>
      <c r="AG34" s="81" t="str">
        <f>VLOOKUP(A34,[1]Foglio1!$A$2:$R$366,4)</f>
        <v>1</v>
      </c>
      <c r="AH34" s="81" t="str">
        <f>VLOOKUP(A34,[1]Foglio1!$A$2:$R$366,5)</f>
        <v>1</v>
      </c>
      <c r="AI34" s="81" t="str">
        <f>VLOOKUP(A34,[1]Foglio1!$A$2:$R$366,5)</f>
        <v>1</v>
      </c>
      <c r="AJ34" s="81" t="str">
        <f>VLOOKUP(A34,[1]Foglio1!$A$2:$R$366,7)</f>
        <v>Ritorno</v>
      </c>
      <c r="AK34" s="81" t="str">
        <f>VLOOKUP(A34,[1]Foglio1!$A$2:$R$366,9)</f>
        <v>Paola</v>
      </c>
      <c r="AL34" s="81" t="str">
        <f>VLOOKUP(A34,[1]Foglio1!$A$2:$R$366,12)</f>
        <v>Fuscaldo</v>
      </c>
      <c r="AN34" s="81">
        <v>2.2319258718448678</v>
      </c>
      <c r="AO34" s="227">
        <f t="shared" si="2"/>
        <v>87.608447092003487</v>
      </c>
    </row>
    <row r="35" spans="1:42" ht="24" customHeight="1">
      <c r="A35" s="156">
        <v>1979</v>
      </c>
      <c r="B35" s="156" t="s">
        <v>60</v>
      </c>
      <c r="C35" s="156" t="s">
        <v>233</v>
      </c>
      <c r="D35" s="106">
        <v>144</v>
      </c>
      <c r="E35" s="107" t="s">
        <v>293</v>
      </c>
      <c r="F35" s="106" t="s">
        <v>305</v>
      </c>
      <c r="G35" s="106" t="s">
        <v>330</v>
      </c>
      <c r="H35" s="153" t="s">
        <v>335</v>
      </c>
      <c r="I35" s="105" t="s">
        <v>245</v>
      </c>
      <c r="J35" s="105" t="s">
        <v>71</v>
      </c>
      <c r="K35" s="105">
        <v>128</v>
      </c>
      <c r="L35" s="154">
        <v>2</v>
      </c>
      <c r="M35" s="155">
        <v>22.141999999999999</v>
      </c>
      <c r="N35" s="110">
        <f t="shared" si="3"/>
        <v>5668.3519999999999</v>
      </c>
      <c r="O35" s="290"/>
      <c r="P35" s="113" t="s">
        <v>336</v>
      </c>
      <c r="Q35" s="113" t="s">
        <v>337</v>
      </c>
      <c r="R35" s="112">
        <v>2</v>
      </c>
      <c r="S35" s="112">
        <v>30</v>
      </c>
      <c r="T35" s="112">
        <f t="shared" si="4"/>
        <v>120</v>
      </c>
      <c r="U35" s="112"/>
      <c r="V35" s="112"/>
      <c r="X35" s="124">
        <v>0.54166666666666663</v>
      </c>
      <c r="Y35" s="91" t="s">
        <v>309</v>
      </c>
      <c r="Z35" s="102">
        <v>0.58333333333333337</v>
      </c>
      <c r="AA35" s="91" t="s">
        <v>309</v>
      </c>
      <c r="AB35" s="104"/>
      <c r="AF35" s="81" t="str">
        <f>VLOOKUP(A35,[1]Foglio1!$A$2:$R$366,3)</f>
        <v>E</v>
      </c>
      <c r="AG35" s="81" t="str">
        <f>VLOOKUP(A35,[1]Foglio1!$A$2:$R$366,4)</f>
        <v>1</v>
      </c>
      <c r="AH35" s="81" t="str">
        <f>VLOOKUP(A35,[1]Foglio1!$A$2:$R$366,5)</f>
        <v>1</v>
      </c>
      <c r="AI35" s="81" t="str">
        <f>VLOOKUP(A35,[1]Foglio1!$A$2:$R$366,5)</f>
        <v>1</v>
      </c>
      <c r="AJ35" s="81" t="str">
        <f>VLOOKUP(A35,[1]Foglio1!$A$2:$R$366,7)</f>
        <v>Andata</v>
      </c>
      <c r="AK35" s="81" t="str">
        <f>VLOOKUP(A35,[1]Foglio1!$A$2:$R$366,9)</f>
        <v>Cetraro</v>
      </c>
      <c r="AL35" s="81" t="str">
        <f>VLOOKUP(A35,[1]Foglio1!$A$2:$R$366,12)</f>
        <v>Paola</v>
      </c>
      <c r="AN35" s="81">
        <v>2.2319258718448678</v>
      </c>
      <c r="AO35" s="227">
        <f t="shared" si="2"/>
        <v>108.72246583965595</v>
      </c>
    </row>
    <row r="36" spans="1:42" ht="24" customHeight="1">
      <c r="A36" s="152">
        <v>1990</v>
      </c>
      <c r="B36" s="152" t="s">
        <v>4</v>
      </c>
      <c r="C36" s="152" t="s">
        <v>233</v>
      </c>
      <c r="D36" s="106">
        <v>145</v>
      </c>
      <c r="E36" s="107" t="s">
        <v>338</v>
      </c>
      <c r="F36" s="106" t="s">
        <v>339</v>
      </c>
      <c r="G36" s="106" t="s">
        <v>304</v>
      </c>
      <c r="H36" s="153" t="s">
        <v>340</v>
      </c>
      <c r="I36" s="105" t="s">
        <v>245</v>
      </c>
      <c r="J36" s="105" t="s">
        <v>71</v>
      </c>
      <c r="K36" s="105">
        <v>128</v>
      </c>
      <c r="L36" s="154">
        <v>2</v>
      </c>
      <c r="M36" s="155">
        <v>18.818000000000001</v>
      </c>
      <c r="N36" s="110">
        <f t="shared" si="3"/>
        <v>4817.4080000000004</v>
      </c>
      <c r="O36" s="289" t="s">
        <v>341</v>
      </c>
      <c r="P36" s="113" t="s">
        <v>342</v>
      </c>
      <c r="Q36" s="113" t="s">
        <v>313</v>
      </c>
      <c r="R36" s="112">
        <v>1</v>
      </c>
      <c r="S36" s="112">
        <v>30</v>
      </c>
      <c r="T36" s="112">
        <f t="shared" si="4"/>
        <v>90</v>
      </c>
      <c r="U36" s="112"/>
      <c r="V36" s="112"/>
      <c r="X36" s="124">
        <v>0.56944444444444442</v>
      </c>
      <c r="Y36" s="91" t="s">
        <v>314</v>
      </c>
      <c r="Z36" s="102">
        <v>0.61111111111111105</v>
      </c>
      <c r="AA36" s="91" t="s">
        <v>334</v>
      </c>
      <c r="AB36" s="104"/>
      <c r="AF36" s="81" t="str">
        <f>VLOOKUP(A36,[1]Foglio1!$A$2:$R$366,3)</f>
        <v>A</v>
      </c>
      <c r="AG36" s="81" t="str">
        <f>VLOOKUP(A36,[1]Foglio1!$A$2:$R$366,4)</f>
        <v>1</v>
      </c>
      <c r="AH36" s="81" t="str">
        <f>VLOOKUP(A36,[1]Foglio1!$A$2:$R$366,5)</f>
        <v>1</v>
      </c>
      <c r="AI36" s="81" t="str">
        <f>VLOOKUP(A36,[1]Foglio1!$A$2:$R$366,5)</f>
        <v>1</v>
      </c>
      <c r="AJ36" s="81" t="str">
        <f>VLOOKUP(A36,[1]Foglio1!$A$2:$R$366,7)</f>
        <v>Andata</v>
      </c>
      <c r="AK36" s="81" t="str">
        <f>VLOOKUP(A36,[1]Foglio1!$A$2:$R$366,9)</f>
        <v>Sangineto</v>
      </c>
      <c r="AL36" s="81" t="str">
        <f>VLOOKUP(A36,[1]Foglio1!$A$2:$R$366,12)</f>
        <v>Guardia Piemontese</v>
      </c>
      <c r="AN36" s="81">
        <v>2.2319258718448678</v>
      </c>
      <c r="AO36" s="227">
        <f t="shared" si="2"/>
        <v>92.400838324028797</v>
      </c>
    </row>
    <row r="37" spans="1:42" ht="24" customHeight="1">
      <c r="A37" s="152">
        <v>1996</v>
      </c>
      <c r="B37" s="152" t="s">
        <v>57</v>
      </c>
      <c r="C37" s="152" t="s">
        <v>233</v>
      </c>
      <c r="D37" s="106">
        <v>145</v>
      </c>
      <c r="E37" s="107" t="s">
        <v>343</v>
      </c>
      <c r="F37" s="106" t="s">
        <v>305</v>
      </c>
      <c r="G37" s="106" t="s">
        <v>339</v>
      </c>
      <c r="H37" s="153" t="s">
        <v>344</v>
      </c>
      <c r="I37" s="105" t="s">
        <v>239</v>
      </c>
      <c r="J37" s="105" t="s">
        <v>71</v>
      </c>
      <c r="K37" s="105">
        <v>128</v>
      </c>
      <c r="L37" s="154">
        <v>2</v>
      </c>
      <c r="M37" s="155">
        <v>11.599</v>
      </c>
      <c r="N37" s="110">
        <f t="shared" si="3"/>
        <v>2969.3440000000001</v>
      </c>
      <c r="O37" s="290"/>
      <c r="P37" s="111">
        <v>0.54166666666666663</v>
      </c>
      <c r="Q37" s="113" t="s">
        <v>345</v>
      </c>
      <c r="R37" s="112">
        <v>1</v>
      </c>
      <c r="S37" s="112">
        <v>30</v>
      </c>
      <c r="T37" s="112">
        <f t="shared" si="4"/>
        <v>90</v>
      </c>
      <c r="U37" s="112"/>
      <c r="V37" s="112"/>
      <c r="X37" s="124">
        <v>0.54166666666666663</v>
      </c>
      <c r="Y37" s="91" t="s">
        <v>314</v>
      </c>
      <c r="Z37" s="102">
        <v>0.58333333333333337</v>
      </c>
      <c r="AA37" s="91" t="s">
        <v>334</v>
      </c>
      <c r="AB37" s="104"/>
      <c r="AF37" s="81" t="str">
        <f>VLOOKUP(A37,[1]Foglio1!$A$2:$R$366,3)</f>
        <v>B</v>
      </c>
      <c r="AG37" s="81" t="str">
        <f>VLOOKUP(A37,[1]Foglio1!$A$2:$R$366,4)</f>
        <v>1</v>
      </c>
      <c r="AH37" s="81" t="str">
        <f>VLOOKUP(A37,[1]Foglio1!$A$2:$R$366,5)</f>
        <v>1</v>
      </c>
      <c r="AI37" s="81" t="str">
        <f>VLOOKUP(A37,[1]Foglio1!$A$2:$R$366,5)</f>
        <v>1</v>
      </c>
      <c r="AJ37" s="81" t="str">
        <f>VLOOKUP(A37,[1]Foglio1!$A$2:$R$366,7)</f>
        <v>Ritorno</v>
      </c>
      <c r="AK37" s="81" t="str">
        <f>VLOOKUP(A37,[1]Foglio1!$A$2:$R$366,9)</f>
        <v>Cetraro</v>
      </c>
      <c r="AL37" s="81" t="str">
        <f>VLOOKUP(A37,[1]Foglio1!$A$2:$R$366,12)</f>
        <v>Sangineto</v>
      </c>
      <c r="AN37" s="81">
        <v>2.2319258718448678</v>
      </c>
      <c r="AO37" s="227">
        <f t="shared" si="2"/>
        <v>56.953838012562976</v>
      </c>
    </row>
    <row r="38" spans="1:42" ht="36" customHeight="1">
      <c r="A38" s="157" t="s">
        <v>346</v>
      </c>
      <c r="B38" s="291" t="s">
        <v>347</v>
      </c>
      <c r="C38" s="291"/>
      <c r="D38" s="127">
        <v>154</v>
      </c>
      <c r="E38" s="128"/>
      <c r="F38" s="127" t="s">
        <v>348</v>
      </c>
      <c r="G38" s="127" t="s">
        <v>349</v>
      </c>
      <c r="H38" s="158" t="s">
        <v>350</v>
      </c>
      <c r="I38" s="126" t="s">
        <v>239</v>
      </c>
      <c r="J38" s="126" t="s">
        <v>71</v>
      </c>
      <c r="K38" s="126">
        <v>128</v>
      </c>
      <c r="L38" s="159">
        <v>1</v>
      </c>
      <c r="M38" s="160">
        <v>34.901000000000003</v>
      </c>
      <c r="N38" s="131">
        <f t="shared" si="3"/>
        <v>4467.3280000000004</v>
      </c>
      <c r="O38" s="126" t="s">
        <v>351</v>
      </c>
      <c r="P38" s="132">
        <v>0.58333333333333337</v>
      </c>
      <c r="Q38" s="133" t="s">
        <v>352</v>
      </c>
      <c r="R38" s="134">
        <v>1</v>
      </c>
      <c r="S38" s="134">
        <v>30</v>
      </c>
      <c r="T38" s="134">
        <f t="shared" si="4"/>
        <v>60</v>
      </c>
      <c r="U38" s="134"/>
      <c r="V38" s="134"/>
      <c r="X38" s="102">
        <v>0.58333333333333337</v>
      </c>
      <c r="Y38" s="91" t="s">
        <v>353</v>
      </c>
      <c r="Z38" s="104"/>
      <c r="AA38" s="104"/>
      <c r="AB38" s="104"/>
      <c r="AN38" s="81">
        <v>2.2319258718448678</v>
      </c>
      <c r="AO38" s="227">
        <f t="shared" si="2"/>
        <v>85.686089338583514</v>
      </c>
    </row>
    <row r="39" spans="1:42" ht="23.25" customHeight="1">
      <c r="M39" s="92"/>
      <c r="N39" s="161"/>
      <c r="P39" s="161"/>
      <c r="Q39" s="161"/>
      <c r="R39" s="162"/>
      <c r="S39" s="161"/>
      <c r="T39" s="161"/>
      <c r="U39" s="161"/>
      <c r="V39" s="161"/>
    </row>
    <row r="40" spans="1:42" ht="23.25" customHeight="1">
      <c r="M40" s="163" t="s">
        <v>354</v>
      </c>
      <c r="N40" s="164">
        <f>SUM(N8:N38)</f>
        <v>74791.693999999989</v>
      </c>
      <c r="AO40" s="228">
        <f>SUM(AO8:AO38)</f>
        <v>1468.9783929464111</v>
      </c>
      <c r="AP40" s="229" t="s">
        <v>444</v>
      </c>
    </row>
    <row r="41" spans="1:42" ht="23.25" customHeight="1">
      <c r="A41" s="165" t="s">
        <v>355</v>
      </c>
      <c r="M41" s="163"/>
      <c r="N41" s="164"/>
    </row>
    <row r="42" spans="1:42" ht="23.25" customHeight="1">
      <c r="A42" s="166" t="s">
        <v>356</v>
      </c>
      <c r="B42" s="167" t="s">
        <v>357</v>
      </c>
      <c r="C42" s="146"/>
      <c r="D42" s="146"/>
      <c r="E42" s="146"/>
      <c r="F42" s="146"/>
      <c r="G42" s="146"/>
      <c r="H42" s="166" t="s">
        <v>356</v>
      </c>
      <c r="I42" s="167" t="s">
        <v>357</v>
      </c>
      <c r="J42" s="146"/>
      <c r="K42" s="146"/>
      <c r="L42" s="146"/>
      <c r="M42" s="146"/>
      <c r="N42" s="146"/>
    </row>
    <row r="43" spans="1:42" ht="15.6" customHeight="1">
      <c r="A43" s="168" t="s">
        <v>358</v>
      </c>
      <c r="B43" s="168" t="s">
        <v>359</v>
      </c>
      <c r="C43" s="168"/>
      <c r="D43" s="168"/>
      <c r="E43" s="168"/>
      <c r="F43" s="168"/>
      <c r="G43" s="168"/>
      <c r="H43" s="169" t="s">
        <v>360</v>
      </c>
      <c r="I43" s="170" t="s">
        <v>361</v>
      </c>
      <c r="J43" s="170"/>
      <c r="K43" s="168"/>
      <c r="L43" s="168"/>
      <c r="M43" s="168"/>
    </row>
    <row r="44" spans="1:42" ht="18" customHeight="1">
      <c r="A44" s="168"/>
      <c r="B44" s="168"/>
      <c r="C44" s="168"/>
      <c r="D44" s="168"/>
      <c r="E44" s="168"/>
      <c r="F44" s="168"/>
      <c r="G44" s="168"/>
      <c r="H44" s="169" t="s">
        <v>307</v>
      </c>
      <c r="I44" s="170" t="s">
        <v>362</v>
      </c>
      <c r="J44" s="170"/>
      <c r="K44" s="168"/>
      <c r="L44" s="168"/>
      <c r="M44" s="168"/>
    </row>
    <row r="45" spans="1:42" ht="15.6" customHeight="1">
      <c r="A45" s="168" t="s">
        <v>363</v>
      </c>
      <c r="B45" s="168" t="s">
        <v>364</v>
      </c>
      <c r="C45" s="168"/>
      <c r="D45" s="168"/>
      <c r="E45" s="168"/>
      <c r="F45" s="168"/>
      <c r="G45" s="168"/>
      <c r="H45" s="169" t="s">
        <v>365</v>
      </c>
      <c r="I45" s="170" t="s">
        <v>366</v>
      </c>
      <c r="J45" s="170"/>
      <c r="K45" s="168"/>
      <c r="L45" s="168"/>
      <c r="M45" s="168"/>
    </row>
    <row r="46" spans="1:42" ht="15.6" customHeight="1">
      <c r="A46" s="168" t="s">
        <v>367</v>
      </c>
      <c r="B46" s="168" t="s">
        <v>368</v>
      </c>
      <c r="C46" s="168"/>
      <c r="D46" s="168"/>
      <c r="E46" s="168"/>
      <c r="F46" s="168"/>
      <c r="G46" s="168"/>
      <c r="H46" s="169" t="s">
        <v>369</v>
      </c>
      <c r="I46" s="170" t="s">
        <v>370</v>
      </c>
      <c r="J46" s="170"/>
      <c r="K46" s="168"/>
      <c r="L46" s="168"/>
      <c r="M46" s="168"/>
    </row>
    <row r="47" spans="1:42" ht="15.6" customHeight="1">
      <c r="A47" s="168" t="s">
        <v>371</v>
      </c>
      <c r="B47" s="168" t="s">
        <v>372</v>
      </c>
      <c r="C47" s="168"/>
      <c r="D47" s="168"/>
      <c r="E47" s="168"/>
      <c r="F47" s="168"/>
      <c r="G47" s="168"/>
      <c r="H47" s="169" t="s">
        <v>373</v>
      </c>
      <c r="I47" s="170" t="s">
        <v>374</v>
      </c>
      <c r="J47" s="170"/>
      <c r="K47" s="168"/>
      <c r="L47" s="168"/>
      <c r="M47" s="168"/>
    </row>
    <row r="48" spans="1:42" ht="15.6" customHeight="1">
      <c r="A48" s="168"/>
      <c r="B48" s="168"/>
      <c r="C48" s="168"/>
      <c r="D48" s="168"/>
      <c r="E48" s="168"/>
      <c r="F48" s="168"/>
      <c r="G48" s="168"/>
      <c r="H48" s="169" t="s">
        <v>375</v>
      </c>
      <c r="I48" s="170" t="s">
        <v>376</v>
      </c>
      <c r="J48" s="170"/>
      <c r="K48" s="168"/>
      <c r="L48" s="168"/>
      <c r="M48" s="168"/>
    </row>
    <row r="49" spans="1:13" ht="15.6" customHeight="1">
      <c r="A49" s="168" t="s">
        <v>377</v>
      </c>
      <c r="B49" s="168" t="s">
        <v>378</v>
      </c>
      <c r="C49" s="168"/>
      <c r="D49" s="168"/>
      <c r="E49" s="168"/>
      <c r="F49" s="168"/>
      <c r="G49" s="168"/>
      <c r="H49" s="169" t="s">
        <v>379</v>
      </c>
      <c r="I49" s="170" t="s">
        <v>380</v>
      </c>
      <c r="J49" s="170"/>
      <c r="K49" s="168"/>
      <c r="L49" s="168"/>
      <c r="M49" s="168"/>
    </row>
    <row r="50" spans="1:13" ht="15.6" customHeight="1">
      <c r="A50" s="168" t="s">
        <v>381</v>
      </c>
      <c r="B50" s="168" t="s">
        <v>382</v>
      </c>
      <c r="C50" s="168"/>
      <c r="D50" s="168"/>
      <c r="E50" s="168"/>
      <c r="F50" s="168"/>
      <c r="G50" s="168"/>
      <c r="H50" s="168"/>
      <c r="I50" s="168"/>
      <c r="J50" s="168"/>
      <c r="K50" s="168"/>
      <c r="L50" s="168"/>
      <c r="M50" s="168"/>
    </row>
    <row r="51" spans="1:13" ht="15.6" customHeight="1">
      <c r="A51" s="168" t="s">
        <v>383</v>
      </c>
      <c r="B51" s="168" t="s">
        <v>384</v>
      </c>
      <c r="C51" s="168"/>
      <c r="D51" s="168"/>
      <c r="E51" s="168"/>
      <c r="F51" s="168"/>
      <c r="G51" s="168"/>
      <c r="H51" s="168"/>
      <c r="I51" s="168"/>
      <c r="J51" s="168"/>
      <c r="K51" s="168"/>
      <c r="L51" s="168"/>
      <c r="M51" s="168"/>
    </row>
    <row r="52" spans="1:13" ht="15.6" customHeight="1">
      <c r="A52" s="168" t="s">
        <v>385</v>
      </c>
      <c r="B52" s="168" t="s">
        <v>386</v>
      </c>
      <c r="C52" s="168"/>
      <c r="D52" s="168"/>
      <c r="E52" s="168"/>
      <c r="F52" s="168"/>
      <c r="G52" s="168"/>
      <c r="H52" s="168"/>
      <c r="I52" s="168"/>
      <c r="J52" s="168"/>
      <c r="K52" s="168"/>
      <c r="L52" s="168"/>
      <c r="M52" s="168"/>
    </row>
    <row r="53" spans="1:13" ht="15.6" customHeight="1">
      <c r="A53" s="168" t="s">
        <v>387</v>
      </c>
      <c r="B53" s="168" t="s">
        <v>388</v>
      </c>
      <c r="C53" s="168"/>
      <c r="D53" s="168"/>
      <c r="E53" s="168"/>
      <c r="F53" s="168"/>
      <c r="G53" s="168"/>
      <c r="H53" s="168"/>
      <c r="I53" s="168"/>
      <c r="J53" s="168"/>
      <c r="K53" s="168"/>
      <c r="L53" s="168"/>
      <c r="M53" s="168"/>
    </row>
    <row r="54" spans="1:13" ht="15.6" customHeight="1">
      <c r="A54" s="168" t="s">
        <v>389</v>
      </c>
      <c r="B54" s="168" t="s">
        <v>390</v>
      </c>
      <c r="C54" s="168"/>
      <c r="D54" s="168"/>
      <c r="E54" s="168"/>
      <c r="F54" s="168"/>
      <c r="G54" s="168"/>
      <c r="H54" s="168"/>
      <c r="I54" s="168"/>
      <c r="J54" s="168"/>
      <c r="K54" s="168"/>
      <c r="L54" s="168"/>
      <c r="M54" s="168"/>
    </row>
    <row r="55" spans="1:13" ht="15.6" customHeight="1">
      <c r="A55" s="168" t="s">
        <v>391</v>
      </c>
      <c r="B55" s="168" t="s">
        <v>392</v>
      </c>
      <c r="C55" s="168"/>
      <c r="D55" s="168"/>
      <c r="E55" s="168"/>
      <c r="F55" s="168"/>
      <c r="G55" s="168"/>
      <c r="H55" s="168"/>
      <c r="I55" s="168"/>
      <c r="J55" s="168"/>
      <c r="K55" s="168"/>
      <c r="L55" s="168"/>
      <c r="M55" s="168"/>
    </row>
    <row r="56" spans="1:13">
      <c r="A56" s="169" t="s">
        <v>393</v>
      </c>
      <c r="B56" s="168" t="s">
        <v>394</v>
      </c>
      <c r="C56" s="168"/>
      <c r="D56" s="168"/>
      <c r="E56" s="168"/>
      <c r="F56" s="168"/>
      <c r="G56" s="168"/>
      <c r="H56" s="168"/>
      <c r="I56" s="168"/>
      <c r="J56" s="168"/>
      <c r="K56" s="168"/>
      <c r="L56" s="168"/>
      <c r="M56" s="168"/>
    </row>
    <row r="57" spans="1:13">
      <c r="A57" s="168"/>
      <c r="B57" s="168"/>
      <c r="C57" s="168"/>
      <c r="D57" s="168"/>
      <c r="E57" s="168"/>
      <c r="F57" s="168"/>
      <c r="G57" s="168"/>
      <c r="H57" s="168"/>
      <c r="I57" s="168"/>
      <c r="J57" s="168"/>
      <c r="K57" s="168"/>
      <c r="L57" s="168"/>
      <c r="M57" s="168"/>
    </row>
    <row r="58" spans="1:13">
      <c r="A58" s="168"/>
      <c r="B58" s="168"/>
      <c r="C58" s="168"/>
      <c r="D58" s="168"/>
      <c r="E58" s="168"/>
      <c r="F58" s="168"/>
      <c r="G58" s="168"/>
      <c r="H58" s="168"/>
      <c r="I58" s="168"/>
      <c r="J58" s="168"/>
      <c r="K58" s="168"/>
      <c r="L58" s="168"/>
      <c r="M58" s="168"/>
    </row>
    <row r="59" spans="1:13">
      <c r="A59" s="168"/>
      <c r="B59" s="168"/>
      <c r="C59" s="168"/>
      <c r="D59" s="168"/>
      <c r="E59" s="168"/>
      <c r="F59" s="168"/>
      <c r="G59" s="168"/>
      <c r="H59" s="168"/>
      <c r="I59" s="168"/>
      <c r="J59" s="168"/>
      <c r="K59" s="168"/>
      <c r="L59" s="168"/>
      <c r="M59" s="168"/>
    </row>
  </sheetData>
  <mergeCells count="46">
    <mergeCell ref="O34:O35"/>
    <mergeCell ref="O36:O37"/>
    <mergeCell ref="B38:C38"/>
    <mergeCell ref="U24:U25"/>
    <mergeCell ref="V24:V25"/>
    <mergeCell ref="O17:O25"/>
    <mergeCell ref="Q24:Q25"/>
    <mergeCell ref="R24:R25"/>
    <mergeCell ref="S24:S25"/>
    <mergeCell ref="T24:T25"/>
    <mergeCell ref="Q22:Q23"/>
    <mergeCell ref="R22:R23"/>
    <mergeCell ref="S22:S23"/>
    <mergeCell ref="T22:T23"/>
    <mergeCell ref="U22:U23"/>
    <mergeCell ref="V22:V23"/>
    <mergeCell ref="W24:W25"/>
    <mergeCell ref="Y24:Y25"/>
    <mergeCell ref="AA24:AA25"/>
    <mergeCell ref="AC24:AC25"/>
    <mergeCell ref="W20:W21"/>
    <mergeCell ref="Y20:Y21"/>
    <mergeCell ref="W22:W23"/>
    <mergeCell ref="Y22:Y23"/>
    <mergeCell ref="V18:V19"/>
    <mergeCell ref="W18:W19"/>
    <mergeCell ref="Y18:Y19"/>
    <mergeCell ref="AA18:AA19"/>
    <mergeCell ref="Q20:Q21"/>
    <mergeCell ref="R20:R21"/>
    <mergeCell ref="S20:S21"/>
    <mergeCell ref="T20:T21"/>
    <mergeCell ref="U20:U21"/>
    <mergeCell ref="V20:V21"/>
    <mergeCell ref="Q18:Q19"/>
    <mergeCell ref="R18:R19"/>
    <mergeCell ref="S18:S19"/>
    <mergeCell ref="T18:T19"/>
    <mergeCell ref="U18:U19"/>
    <mergeCell ref="O8:O16"/>
    <mergeCell ref="Q8:Q9"/>
    <mergeCell ref="Y9:Y10"/>
    <mergeCell ref="Y11:Y12"/>
    <mergeCell ref="AA11:AA12"/>
    <mergeCell ref="Y13:Y14"/>
    <mergeCell ref="Y15:Y16"/>
  </mergeCells>
  <dataValidations count="2">
    <dataValidation type="whole" allowBlank="1" showInputMessage="1" showErrorMessage="1" sqref="WWB983056:WWB983065 M65563:M65573 JP65563:JP65573 TL65563:TL65573 ADH65563:ADH65573 AND65563:AND65573 AWZ65563:AWZ65573 BGV65563:BGV65573 BQR65563:BQR65573 CAN65563:CAN65573 CKJ65563:CKJ65573 CUF65563:CUF65573 DEB65563:DEB65573 DNX65563:DNX65573 DXT65563:DXT65573 EHP65563:EHP65573 ERL65563:ERL65573 FBH65563:FBH65573 FLD65563:FLD65573 FUZ65563:FUZ65573 GEV65563:GEV65573 GOR65563:GOR65573 GYN65563:GYN65573 HIJ65563:HIJ65573 HSF65563:HSF65573 ICB65563:ICB65573 ILX65563:ILX65573 IVT65563:IVT65573 JFP65563:JFP65573 JPL65563:JPL65573 JZH65563:JZH65573 KJD65563:KJD65573 KSZ65563:KSZ65573 LCV65563:LCV65573 LMR65563:LMR65573 LWN65563:LWN65573 MGJ65563:MGJ65573 MQF65563:MQF65573 NAB65563:NAB65573 NJX65563:NJX65573 NTT65563:NTT65573 ODP65563:ODP65573 ONL65563:ONL65573 OXH65563:OXH65573 PHD65563:PHD65573 PQZ65563:PQZ65573 QAV65563:QAV65573 QKR65563:QKR65573 QUN65563:QUN65573 REJ65563:REJ65573 ROF65563:ROF65573 RYB65563:RYB65573 SHX65563:SHX65573 SRT65563:SRT65573 TBP65563:TBP65573 TLL65563:TLL65573 TVH65563:TVH65573 UFD65563:UFD65573 UOZ65563:UOZ65573 UYV65563:UYV65573 VIR65563:VIR65573 VSN65563:VSN65573 WCJ65563:WCJ65573 WMF65563:WMF65573 WWB65563:WWB65573 M131099:M131109 JP131099:JP131109 TL131099:TL131109 ADH131099:ADH131109 AND131099:AND131109 AWZ131099:AWZ131109 BGV131099:BGV131109 BQR131099:BQR131109 CAN131099:CAN131109 CKJ131099:CKJ131109 CUF131099:CUF131109 DEB131099:DEB131109 DNX131099:DNX131109 DXT131099:DXT131109 EHP131099:EHP131109 ERL131099:ERL131109 FBH131099:FBH131109 FLD131099:FLD131109 FUZ131099:FUZ131109 GEV131099:GEV131109 GOR131099:GOR131109 GYN131099:GYN131109 HIJ131099:HIJ131109 HSF131099:HSF131109 ICB131099:ICB131109 ILX131099:ILX131109 IVT131099:IVT131109 JFP131099:JFP131109 JPL131099:JPL131109 JZH131099:JZH131109 KJD131099:KJD131109 KSZ131099:KSZ131109 LCV131099:LCV131109 LMR131099:LMR131109 LWN131099:LWN131109 MGJ131099:MGJ131109 MQF131099:MQF131109 NAB131099:NAB131109 NJX131099:NJX131109 NTT131099:NTT131109 ODP131099:ODP131109 ONL131099:ONL131109 OXH131099:OXH131109 PHD131099:PHD131109 PQZ131099:PQZ131109 QAV131099:QAV131109 QKR131099:QKR131109 QUN131099:QUN131109 REJ131099:REJ131109 ROF131099:ROF131109 RYB131099:RYB131109 SHX131099:SHX131109 SRT131099:SRT131109 TBP131099:TBP131109 TLL131099:TLL131109 TVH131099:TVH131109 UFD131099:UFD131109 UOZ131099:UOZ131109 UYV131099:UYV131109 VIR131099:VIR131109 VSN131099:VSN131109 WCJ131099:WCJ131109 WMF131099:WMF131109 WWB131099:WWB131109 M196635:M196645 JP196635:JP196645 TL196635:TL196645 ADH196635:ADH196645 AND196635:AND196645 AWZ196635:AWZ196645 BGV196635:BGV196645 BQR196635:BQR196645 CAN196635:CAN196645 CKJ196635:CKJ196645 CUF196635:CUF196645 DEB196635:DEB196645 DNX196635:DNX196645 DXT196635:DXT196645 EHP196635:EHP196645 ERL196635:ERL196645 FBH196635:FBH196645 FLD196635:FLD196645 FUZ196635:FUZ196645 GEV196635:GEV196645 GOR196635:GOR196645 GYN196635:GYN196645 HIJ196635:HIJ196645 HSF196635:HSF196645 ICB196635:ICB196645 ILX196635:ILX196645 IVT196635:IVT196645 JFP196635:JFP196645 JPL196635:JPL196645 JZH196635:JZH196645 KJD196635:KJD196645 KSZ196635:KSZ196645 LCV196635:LCV196645 LMR196635:LMR196645 LWN196635:LWN196645 MGJ196635:MGJ196645 MQF196635:MQF196645 NAB196635:NAB196645 NJX196635:NJX196645 NTT196635:NTT196645 ODP196635:ODP196645 ONL196635:ONL196645 OXH196635:OXH196645 PHD196635:PHD196645 PQZ196635:PQZ196645 QAV196635:QAV196645 QKR196635:QKR196645 QUN196635:QUN196645 REJ196635:REJ196645 ROF196635:ROF196645 RYB196635:RYB196645 SHX196635:SHX196645 SRT196635:SRT196645 TBP196635:TBP196645 TLL196635:TLL196645 TVH196635:TVH196645 UFD196635:UFD196645 UOZ196635:UOZ196645 UYV196635:UYV196645 VIR196635:VIR196645 VSN196635:VSN196645 WCJ196635:WCJ196645 WMF196635:WMF196645 WWB196635:WWB196645 M262171:M262181 JP262171:JP262181 TL262171:TL262181 ADH262171:ADH262181 AND262171:AND262181 AWZ262171:AWZ262181 BGV262171:BGV262181 BQR262171:BQR262181 CAN262171:CAN262181 CKJ262171:CKJ262181 CUF262171:CUF262181 DEB262171:DEB262181 DNX262171:DNX262181 DXT262171:DXT262181 EHP262171:EHP262181 ERL262171:ERL262181 FBH262171:FBH262181 FLD262171:FLD262181 FUZ262171:FUZ262181 GEV262171:GEV262181 GOR262171:GOR262181 GYN262171:GYN262181 HIJ262171:HIJ262181 HSF262171:HSF262181 ICB262171:ICB262181 ILX262171:ILX262181 IVT262171:IVT262181 JFP262171:JFP262181 JPL262171:JPL262181 JZH262171:JZH262181 KJD262171:KJD262181 KSZ262171:KSZ262181 LCV262171:LCV262181 LMR262171:LMR262181 LWN262171:LWN262181 MGJ262171:MGJ262181 MQF262171:MQF262181 NAB262171:NAB262181 NJX262171:NJX262181 NTT262171:NTT262181 ODP262171:ODP262181 ONL262171:ONL262181 OXH262171:OXH262181 PHD262171:PHD262181 PQZ262171:PQZ262181 QAV262171:QAV262181 QKR262171:QKR262181 QUN262171:QUN262181 REJ262171:REJ262181 ROF262171:ROF262181 RYB262171:RYB262181 SHX262171:SHX262181 SRT262171:SRT262181 TBP262171:TBP262181 TLL262171:TLL262181 TVH262171:TVH262181 UFD262171:UFD262181 UOZ262171:UOZ262181 UYV262171:UYV262181 VIR262171:VIR262181 VSN262171:VSN262181 WCJ262171:WCJ262181 WMF262171:WMF262181 WWB262171:WWB262181 M327707:M327717 JP327707:JP327717 TL327707:TL327717 ADH327707:ADH327717 AND327707:AND327717 AWZ327707:AWZ327717 BGV327707:BGV327717 BQR327707:BQR327717 CAN327707:CAN327717 CKJ327707:CKJ327717 CUF327707:CUF327717 DEB327707:DEB327717 DNX327707:DNX327717 DXT327707:DXT327717 EHP327707:EHP327717 ERL327707:ERL327717 FBH327707:FBH327717 FLD327707:FLD327717 FUZ327707:FUZ327717 GEV327707:GEV327717 GOR327707:GOR327717 GYN327707:GYN327717 HIJ327707:HIJ327717 HSF327707:HSF327717 ICB327707:ICB327717 ILX327707:ILX327717 IVT327707:IVT327717 JFP327707:JFP327717 JPL327707:JPL327717 JZH327707:JZH327717 KJD327707:KJD327717 KSZ327707:KSZ327717 LCV327707:LCV327717 LMR327707:LMR327717 LWN327707:LWN327717 MGJ327707:MGJ327717 MQF327707:MQF327717 NAB327707:NAB327717 NJX327707:NJX327717 NTT327707:NTT327717 ODP327707:ODP327717 ONL327707:ONL327717 OXH327707:OXH327717 PHD327707:PHD327717 PQZ327707:PQZ327717 QAV327707:QAV327717 QKR327707:QKR327717 QUN327707:QUN327717 REJ327707:REJ327717 ROF327707:ROF327717 RYB327707:RYB327717 SHX327707:SHX327717 SRT327707:SRT327717 TBP327707:TBP327717 TLL327707:TLL327717 TVH327707:TVH327717 UFD327707:UFD327717 UOZ327707:UOZ327717 UYV327707:UYV327717 VIR327707:VIR327717 VSN327707:VSN327717 WCJ327707:WCJ327717 WMF327707:WMF327717 WWB327707:WWB327717 M393243:M393253 JP393243:JP393253 TL393243:TL393253 ADH393243:ADH393253 AND393243:AND393253 AWZ393243:AWZ393253 BGV393243:BGV393253 BQR393243:BQR393253 CAN393243:CAN393253 CKJ393243:CKJ393253 CUF393243:CUF393253 DEB393243:DEB393253 DNX393243:DNX393253 DXT393243:DXT393253 EHP393243:EHP393253 ERL393243:ERL393253 FBH393243:FBH393253 FLD393243:FLD393253 FUZ393243:FUZ393253 GEV393243:GEV393253 GOR393243:GOR393253 GYN393243:GYN393253 HIJ393243:HIJ393253 HSF393243:HSF393253 ICB393243:ICB393253 ILX393243:ILX393253 IVT393243:IVT393253 JFP393243:JFP393253 JPL393243:JPL393253 JZH393243:JZH393253 KJD393243:KJD393253 KSZ393243:KSZ393253 LCV393243:LCV393253 LMR393243:LMR393253 LWN393243:LWN393253 MGJ393243:MGJ393253 MQF393243:MQF393253 NAB393243:NAB393253 NJX393243:NJX393253 NTT393243:NTT393253 ODP393243:ODP393253 ONL393243:ONL393253 OXH393243:OXH393253 PHD393243:PHD393253 PQZ393243:PQZ393253 QAV393243:QAV393253 QKR393243:QKR393253 QUN393243:QUN393253 REJ393243:REJ393253 ROF393243:ROF393253 RYB393243:RYB393253 SHX393243:SHX393253 SRT393243:SRT393253 TBP393243:TBP393253 TLL393243:TLL393253 TVH393243:TVH393253 UFD393243:UFD393253 UOZ393243:UOZ393253 UYV393243:UYV393253 VIR393243:VIR393253 VSN393243:VSN393253 WCJ393243:WCJ393253 WMF393243:WMF393253 WWB393243:WWB393253 M458779:M458789 JP458779:JP458789 TL458779:TL458789 ADH458779:ADH458789 AND458779:AND458789 AWZ458779:AWZ458789 BGV458779:BGV458789 BQR458779:BQR458789 CAN458779:CAN458789 CKJ458779:CKJ458789 CUF458779:CUF458789 DEB458779:DEB458789 DNX458779:DNX458789 DXT458779:DXT458789 EHP458779:EHP458789 ERL458779:ERL458789 FBH458779:FBH458789 FLD458779:FLD458789 FUZ458779:FUZ458789 GEV458779:GEV458789 GOR458779:GOR458789 GYN458779:GYN458789 HIJ458779:HIJ458789 HSF458779:HSF458789 ICB458779:ICB458789 ILX458779:ILX458789 IVT458779:IVT458789 JFP458779:JFP458789 JPL458779:JPL458789 JZH458779:JZH458789 KJD458779:KJD458789 KSZ458779:KSZ458789 LCV458779:LCV458789 LMR458779:LMR458789 LWN458779:LWN458789 MGJ458779:MGJ458789 MQF458779:MQF458789 NAB458779:NAB458789 NJX458779:NJX458789 NTT458779:NTT458789 ODP458779:ODP458789 ONL458779:ONL458789 OXH458779:OXH458789 PHD458779:PHD458789 PQZ458779:PQZ458789 QAV458779:QAV458789 QKR458779:QKR458789 QUN458779:QUN458789 REJ458779:REJ458789 ROF458779:ROF458789 RYB458779:RYB458789 SHX458779:SHX458789 SRT458779:SRT458789 TBP458779:TBP458789 TLL458779:TLL458789 TVH458779:TVH458789 UFD458779:UFD458789 UOZ458779:UOZ458789 UYV458779:UYV458789 VIR458779:VIR458789 VSN458779:VSN458789 WCJ458779:WCJ458789 WMF458779:WMF458789 WWB458779:WWB458789 M524315:M524325 JP524315:JP524325 TL524315:TL524325 ADH524315:ADH524325 AND524315:AND524325 AWZ524315:AWZ524325 BGV524315:BGV524325 BQR524315:BQR524325 CAN524315:CAN524325 CKJ524315:CKJ524325 CUF524315:CUF524325 DEB524315:DEB524325 DNX524315:DNX524325 DXT524315:DXT524325 EHP524315:EHP524325 ERL524315:ERL524325 FBH524315:FBH524325 FLD524315:FLD524325 FUZ524315:FUZ524325 GEV524315:GEV524325 GOR524315:GOR524325 GYN524315:GYN524325 HIJ524315:HIJ524325 HSF524315:HSF524325 ICB524315:ICB524325 ILX524315:ILX524325 IVT524315:IVT524325 JFP524315:JFP524325 JPL524315:JPL524325 JZH524315:JZH524325 KJD524315:KJD524325 KSZ524315:KSZ524325 LCV524315:LCV524325 LMR524315:LMR524325 LWN524315:LWN524325 MGJ524315:MGJ524325 MQF524315:MQF524325 NAB524315:NAB524325 NJX524315:NJX524325 NTT524315:NTT524325 ODP524315:ODP524325 ONL524315:ONL524325 OXH524315:OXH524325 PHD524315:PHD524325 PQZ524315:PQZ524325 QAV524315:QAV524325 QKR524315:QKR524325 QUN524315:QUN524325 REJ524315:REJ524325 ROF524315:ROF524325 RYB524315:RYB524325 SHX524315:SHX524325 SRT524315:SRT524325 TBP524315:TBP524325 TLL524315:TLL524325 TVH524315:TVH524325 UFD524315:UFD524325 UOZ524315:UOZ524325 UYV524315:UYV524325 VIR524315:VIR524325 VSN524315:VSN524325 WCJ524315:WCJ524325 WMF524315:WMF524325 WWB524315:WWB524325 M589851:M589861 JP589851:JP589861 TL589851:TL589861 ADH589851:ADH589861 AND589851:AND589861 AWZ589851:AWZ589861 BGV589851:BGV589861 BQR589851:BQR589861 CAN589851:CAN589861 CKJ589851:CKJ589861 CUF589851:CUF589861 DEB589851:DEB589861 DNX589851:DNX589861 DXT589851:DXT589861 EHP589851:EHP589861 ERL589851:ERL589861 FBH589851:FBH589861 FLD589851:FLD589861 FUZ589851:FUZ589861 GEV589851:GEV589861 GOR589851:GOR589861 GYN589851:GYN589861 HIJ589851:HIJ589861 HSF589851:HSF589861 ICB589851:ICB589861 ILX589851:ILX589861 IVT589851:IVT589861 JFP589851:JFP589861 JPL589851:JPL589861 JZH589851:JZH589861 KJD589851:KJD589861 KSZ589851:KSZ589861 LCV589851:LCV589861 LMR589851:LMR589861 LWN589851:LWN589861 MGJ589851:MGJ589861 MQF589851:MQF589861 NAB589851:NAB589861 NJX589851:NJX589861 NTT589851:NTT589861 ODP589851:ODP589861 ONL589851:ONL589861 OXH589851:OXH589861 PHD589851:PHD589861 PQZ589851:PQZ589861 QAV589851:QAV589861 QKR589851:QKR589861 QUN589851:QUN589861 REJ589851:REJ589861 ROF589851:ROF589861 RYB589851:RYB589861 SHX589851:SHX589861 SRT589851:SRT589861 TBP589851:TBP589861 TLL589851:TLL589861 TVH589851:TVH589861 UFD589851:UFD589861 UOZ589851:UOZ589861 UYV589851:UYV589861 VIR589851:VIR589861 VSN589851:VSN589861 WCJ589851:WCJ589861 WMF589851:WMF589861 WWB589851:WWB589861 M655387:M655397 JP655387:JP655397 TL655387:TL655397 ADH655387:ADH655397 AND655387:AND655397 AWZ655387:AWZ655397 BGV655387:BGV655397 BQR655387:BQR655397 CAN655387:CAN655397 CKJ655387:CKJ655397 CUF655387:CUF655397 DEB655387:DEB655397 DNX655387:DNX655397 DXT655387:DXT655397 EHP655387:EHP655397 ERL655387:ERL655397 FBH655387:FBH655397 FLD655387:FLD655397 FUZ655387:FUZ655397 GEV655387:GEV655397 GOR655387:GOR655397 GYN655387:GYN655397 HIJ655387:HIJ655397 HSF655387:HSF655397 ICB655387:ICB655397 ILX655387:ILX655397 IVT655387:IVT655397 JFP655387:JFP655397 JPL655387:JPL655397 JZH655387:JZH655397 KJD655387:KJD655397 KSZ655387:KSZ655397 LCV655387:LCV655397 LMR655387:LMR655397 LWN655387:LWN655397 MGJ655387:MGJ655397 MQF655387:MQF655397 NAB655387:NAB655397 NJX655387:NJX655397 NTT655387:NTT655397 ODP655387:ODP655397 ONL655387:ONL655397 OXH655387:OXH655397 PHD655387:PHD655397 PQZ655387:PQZ655397 QAV655387:QAV655397 QKR655387:QKR655397 QUN655387:QUN655397 REJ655387:REJ655397 ROF655387:ROF655397 RYB655387:RYB655397 SHX655387:SHX655397 SRT655387:SRT655397 TBP655387:TBP655397 TLL655387:TLL655397 TVH655387:TVH655397 UFD655387:UFD655397 UOZ655387:UOZ655397 UYV655387:UYV655397 VIR655387:VIR655397 VSN655387:VSN655397 WCJ655387:WCJ655397 WMF655387:WMF655397 WWB655387:WWB655397 M720923:M720933 JP720923:JP720933 TL720923:TL720933 ADH720923:ADH720933 AND720923:AND720933 AWZ720923:AWZ720933 BGV720923:BGV720933 BQR720923:BQR720933 CAN720923:CAN720933 CKJ720923:CKJ720933 CUF720923:CUF720933 DEB720923:DEB720933 DNX720923:DNX720933 DXT720923:DXT720933 EHP720923:EHP720933 ERL720923:ERL720933 FBH720923:FBH720933 FLD720923:FLD720933 FUZ720923:FUZ720933 GEV720923:GEV720933 GOR720923:GOR720933 GYN720923:GYN720933 HIJ720923:HIJ720933 HSF720923:HSF720933 ICB720923:ICB720933 ILX720923:ILX720933 IVT720923:IVT720933 JFP720923:JFP720933 JPL720923:JPL720933 JZH720923:JZH720933 KJD720923:KJD720933 KSZ720923:KSZ720933 LCV720923:LCV720933 LMR720923:LMR720933 LWN720923:LWN720933 MGJ720923:MGJ720933 MQF720923:MQF720933 NAB720923:NAB720933 NJX720923:NJX720933 NTT720923:NTT720933 ODP720923:ODP720933 ONL720923:ONL720933 OXH720923:OXH720933 PHD720923:PHD720933 PQZ720923:PQZ720933 QAV720923:QAV720933 QKR720923:QKR720933 QUN720923:QUN720933 REJ720923:REJ720933 ROF720923:ROF720933 RYB720923:RYB720933 SHX720923:SHX720933 SRT720923:SRT720933 TBP720923:TBP720933 TLL720923:TLL720933 TVH720923:TVH720933 UFD720923:UFD720933 UOZ720923:UOZ720933 UYV720923:UYV720933 VIR720923:VIR720933 VSN720923:VSN720933 WCJ720923:WCJ720933 WMF720923:WMF720933 WWB720923:WWB720933 M786459:M786469 JP786459:JP786469 TL786459:TL786469 ADH786459:ADH786469 AND786459:AND786469 AWZ786459:AWZ786469 BGV786459:BGV786469 BQR786459:BQR786469 CAN786459:CAN786469 CKJ786459:CKJ786469 CUF786459:CUF786469 DEB786459:DEB786469 DNX786459:DNX786469 DXT786459:DXT786469 EHP786459:EHP786469 ERL786459:ERL786469 FBH786459:FBH786469 FLD786459:FLD786469 FUZ786459:FUZ786469 GEV786459:GEV786469 GOR786459:GOR786469 GYN786459:GYN786469 HIJ786459:HIJ786469 HSF786459:HSF786469 ICB786459:ICB786469 ILX786459:ILX786469 IVT786459:IVT786469 JFP786459:JFP786469 JPL786459:JPL786469 JZH786459:JZH786469 KJD786459:KJD786469 KSZ786459:KSZ786469 LCV786459:LCV786469 LMR786459:LMR786469 LWN786459:LWN786469 MGJ786459:MGJ786469 MQF786459:MQF786469 NAB786459:NAB786469 NJX786459:NJX786469 NTT786459:NTT786469 ODP786459:ODP786469 ONL786459:ONL786469 OXH786459:OXH786469 PHD786459:PHD786469 PQZ786459:PQZ786469 QAV786459:QAV786469 QKR786459:QKR786469 QUN786459:QUN786469 REJ786459:REJ786469 ROF786459:ROF786469 RYB786459:RYB786469 SHX786459:SHX786469 SRT786459:SRT786469 TBP786459:TBP786469 TLL786459:TLL786469 TVH786459:TVH786469 UFD786459:UFD786469 UOZ786459:UOZ786469 UYV786459:UYV786469 VIR786459:VIR786469 VSN786459:VSN786469 WCJ786459:WCJ786469 WMF786459:WMF786469 WWB786459:WWB786469 M851995:M852005 JP851995:JP852005 TL851995:TL852005 ADH851995:ADH852005 AND851995:AND852005 AWZ851995:AWZ852005 BGV851995:BGV852005 BQR851995:BQR852005 CAN851995:CAN852005 CKJ851995:CKJ852005 CUF851995:CUF852005 DEB851995:DEB852005 DNX851995:DNX852005 DXT851995:DXT852005 EHP851995:EHP852005 ERL851995:ERL852005 FBH851995:FBH852005 FLD851995:FLD852005 FUZ851995:FUZ852005 GEV851995:GEV852005 GOR851995:GOR852005 GYN851995:GYN852005 HIJ851995:HIJ852005 HSF851995:HSF852005 ICB851995:ICB852005 ILX851995:ILX852005 IVT851995:IVT852005 JFP851995:JFP852005 JPL851995:JPL852005 JZH851995:JZH852005 KJD851995:KJD852005 KSZ851995:KSZ852005 LCV851995:LCV852005 LMR851995:LMR852005 LWN851995:LWN852005 MGJ851995:MGJ852005 MQF851995:MQF852005 NAB851995:NAB852005 NJX851995:NJX852005 NTT851995:NTT852005 ODP851995:ODP852005 ONL851995:ONL852005 OXH851995:OXH852005 PHD851995:PHD852005 PQZ851995:PQZ852005 QAV851995:QAV852005 QKR851995:QKR852005 QUN851995:QUN852005 REJ851995:REJ852005 ROF851995:ROF852005 RYB851995:RYB852005 SHX851995:SHX852005 SRT851995:SRT852005 TBP851995:TBP852005 TLL851995:TLL852005 TVH851995:TVH852005 UFD851995:UFD852005 UOZ851995:UOZ852005 UYV851995:UYV852005 VIR851995:VIR852005 VSN851995:VSN852005 WCJ851995:WCJ852005 WMF851995:WMF852005 WWB851995:WWB852005 M917531:M917541 JP917531:JP917541 TL917531:TL917541 ADH917531:ADH917541 AND917531:AND917541 AWZ917531:AWZ917541 BGV917531:BGV917541 BQR917531:BQR917541 CAN917531:CAN917541 CKJ917531:CKJ917541 CUF917531:CUF917541 DEB917531:DEB917541 DNX917531:DNX917541 DXT917531:DXT917541 EHP917531:EHP917541 ERL917531:ERL917541 FBH917531:FBH917541 FLD917531:FLD917541 FUZ917531:FUZ917541 GEV917531:GEV917541 GOR917531:GOR917541 GYN917531:GYN917541 HIJ917531:HIJ917541 HSF917531:HSF917541 ICB917531:ICB917541 ILX917531:ILX917541 IVT917531:IVT917541 JFP917531:JFP917541 JPL917531:JPL917541 JZH917531:JZH917541 KJD917531:KJD917541 KSZ917531:KSZ917541 LCV917531:LCV917541 LMR917531:LMR917541 LWN917531:LWN917541 MGJ917531:MGJ917541 MQF917531:MQF917541 NAB917531:NAB917541 NJX917531:NJX917541 NTT917531:NTT917541 ODP917531:ODP917541 ONL917531:ONL917541 OXH917531:OXH917541 PHD917531:PHD917541 PQZ917531:PQZ917541 QAV917531:QAV917541 QKR917531:QKR917541 QUN917531:QUN917541 REJ917531:REJ917541 ROF917531:ROF917541 RYB917531:RYB917541 SHX917531:SHX917541 SRT917531:SRT917541 TBP917531:TBP917541 TLL917531:TLL917541 TVH917531:TVH917541 UFD917531:UFD917541 UOZ917531:UOZ917541 UYV917531:UYV917541 VIR917531:VIR917541 VSN917531:VSN917541 WCJ917531:WCJ917541 WMF917531:WMF917541 WWB917531:WWB917541 M983067:M983077 JP983067:JP983077 TL983067:TL983077 ADH983067:ADH983077 AND983067:AND983077 AWZ983067:AWZ983077 BGV983067:BGV983077 BQR983067:BQR983077 CAN983067:CAN983077 CKJ983067:CKJ983077 CUF983067:CUF983077 DEB983067:DEB983077 DNX983067:DNX983077 DXT983067:DXT983077 EHP983067:EHP983077 ERL983067:ERL983077 FBH983067:FBH983077 FLD983067:FLD983077 FUZ983067:FUZ983077 GEV983067:GEV983077 GOR983067:GOR983077 GYN983067:GYN983077 HIJ983067:HIJ983077 HSF983067:HSF983077 ICB983067:ICB983077 ILX983067:ILX983077 IVT983067:IVT983077 JFP983067:JFP983077 JPL983067:JPL983077 JZH983067:JZH983077 KJD983067:KJD983077 KSZ983067:KSZ983077 LCV983067:LCV983077 LMR983067:LMR983077 LWN983067:LWN983077 MGJ983067:MGJ983077 MQF983067:MQF983077 NAB983067:NAB983077 NJX983067:NJX983077 NTT983067:NTT983077 ODP983067:ODP983077 ONL983067:ONL983077 OXH983067:OXH983077 PHD983067:PHD983077 PQZ983067:PQZ983077 QAV983067:QAV983077 QKR983067:QKR983077 QUN983067:QUN983077 REJ983067:REJ983077 ROF983067:ROF983077 RYB983067:RYB983077 SHX983067:SHX983077 SRT983067:SRT983077 TBP983067:TBP983077 TLL983067:TLL983077 TVH983067:TVH983077 UFD983067:UFD983077 UOZ983067:UOZ983077 UYV983067:UYV983077 VIR983067:VIR983077 VSN983067:VSN983077 WCJ983067:WCJ983077 WMF983067:WMF983077 WWB983067:WWB983077 M16:M25 JP16:JP25 TL16:TL25 ADH16:ADH25 AND16:AND25 AWZ16:AWZ25 BGV16:BGV25 BQR16:BQR25 CAN16:CAN25 CKJ16:CKJ25 CUF16:CUF25 DEB16:DEB25 DNX16:DNX25 DXT16:DXT25 EHP16:EHP25 ERL16:ERL25 FBH16:FBH25 FLD16:FLD25 FUZ16:FUZ25 GEV16:GEV25 GOR16:GOR25 GYN16:GYN25 HIJ16:HIJ25 HSF16:HSF25 ICB16:ICB25 ILX16:ILX25 IVT16:IVT25 JFP16:JFP25 JPL16:JPL25 JZH16:JZH25 KJD16:KJD25 KSZ16:KSZ25 LCV16:LCV25 LMR16:LMR25 LWN16:LWN25 MGJ16:MGJ25 MQF16:MQF25 NAB16:NAB25 NJX16:NJX25 NTT16:NTT25 ODP16:ODP25 ONL16:ONL25 OXH16:OXH25 PHD16:PHD25 PQZ16:PQZ25 QAV16:QAV25 QKR16:QKR25 QUN16:QUN25 REJ16:REJ25 ROF16:ROF25 RYB16:RYB25 SHX16:SHX25 SRT16:SRT25 TBP16:TBP25 TLL16:TLL25 TVH16:TVH25 UFD16:UFD25 UOZ16:UOZ25 UYV16:UYV25 VIR16:VIR25 VSN16:VSN25 WCJ16:WCJ25 WMF16:WMF25 WWB16:WWB25 M65552:M65561 JP65552:JP65561 TL65552:TL65561 ADH65552:ADH65561 AND65552:AND65561 AWZ65552:AWZ65561 BGV65552:BGV65561 BQR65552:BQR65561 CAN65552:CAN65561 CKJ65552:CKJ65561 CUF65552:CUF65561 DEB65552:DEB65561 DNX65552:DNX65561 DXT65552:DXT65561 EHP65552:EHP65561 ERL65552:ERL65561 FBH65552:FBH65561 FLD65552:FLD65561 FUZ65552:FUZ65561 GEV65552:GEV65561 GOR65552:GOR65561 GYN65552:GYN65561 HIJ65552:HIJ65561 HSF65552:HSF65561 ICB65552:ICB65561 ILX65552:ILX65561 IVT65552:IVT65561 JFP65552:JFP65561 JPL65552:JPL65561 JZH65552:JZH65561 KJD65552:KJD65561 KSZ65552:KSZ65561 LCV65552:LCV65561 LMR65552:LMR65561 LWN65552:LWN65561 MGJ65552:MGJ65561 MQF65552:MQF65561 NAB65552:NAB65561 NJX65552:NJX65561 NTT65552:NTT65561 ODP65552:ODP65561 ONL65552:ONL65561 OXH65552:OXH65561 PHD65552:PHD65561 PQZ65552:PQZ65561 QAV65552:QAV65561 QKR65552:QKR65561 QUN65552:QUN65561 REJ65552:REJ65561 ROF65552:ROF65561 RYB65552:RYB65561 SHX65552:SHX65561 SRT65552:SRT65561 TBP65552:TBP65561 TLL65552:TLL65561 TVH65552:TVH65561 UFD65552:UFD65561 UOZ65552:UOZ65561 UYV65552:UYV65561 VIR65552:VIR65561 VSN65552:VSN65561 WCJ65552:WCJ65561 WMF65552:WMF65561 WWB65552:WWB65561 M131088:M131097 JP131088:JP131097 TL131088:TL131097 ADH131088:ADH131097 AND131088:AND131097 AWZ131088:AWZ131097 BGV131088:BGV131097 BQR131088:BQR131097 CAN131088:CAN131097 CKJ131088:CKJ131097 CUF131088:CUF131097 DEB131088:DEB131097 DNX131088:DNX131097 DXT131088:DXT131097 EHP131088:EHP131097 ERL131088:ERL131097 FBH131088:FBH131097 FLD131088:FLD131097 FUZ131088:FUZ131097 GEV131088:GEV131097 GOR131088:GOR131097 GYN131088:GYN131097 HIJ131088:HIJ131097 HSF131088:HSF131097 ICB131088:ICB131097 ILX131088:ILX131097 IVT131088:IVT131097 JFP131088:JFP131097 JPL131088:JPL131097 JZH131088:JZH131097 KJD131088:KJD131097 KSZ131088:KSZ131097 LCV131088:LCV131097 LMR131088:LMR131097 LWN131088:LWN131097 MGJ131088:MGJ131097 MQF131088:MQF131097 NAB131088:NAB131097 NJX131088:NJX131097 NTT131088:NTT131097 ODP131088:ODP131097 ONL131088:ONL131097 OXH131088:OXH131097 PHD131088:PHD131097 PQZ131088:PQZ131097 QAV131088:QAV131097 QKR131088:QKR131097 QUN131088:QUN131097 REJ131088:REJ131097 ROF131088:ROF131097 RYB131088:RYB131097 SHX131088:SHX131097 SRT131088:SRT131097 TBP131088:TBP131097 TLL131088:TLL131097 TVH131088:TVH131097 UFD131088:UFD131097 UOZ131088:UOZ131097 UYV131088:UYV131097 VIR131088:VIR131097 VSN131088:VSN131097 WCJ131088:WCJ131097 WMF131088:WMF131097 WWB131088:WWB131097 M196624:M196633 JP196624:JP196633 TL196624:TL196633 ADH196624:ADH196633 AND196624:AND196633 AWZ196624:AWZ196633 BGV196624:BGV196633 BQR196624:BQR196633 CAN196624:CAN196633 CKJ196624:CKJ196633 CUF196624:CUF196633 DEB196624:DEB196633 DNX196624:DNX196633 DXT196624:DXT196633 EHP196624:EHP196633 ERL196624:ERL196633 FBH196624:FBH196633 FLD196624:FLD196633 FUZ196624:FUZ196633 GEV196624:GEV196633 GOR196624:GOR196633 GYN196624:GYN196633 HIJ196624:HIJ196633 HSF196624:HSF196633 ICB196624:ICB196633 ILX196624:ILX196633 IVT196624:IVT196633 JFP196624:JFP196633 JPL196624:JPL196633 JZH196624:JZH196633 KJD196624:KJD196633 KSZ196624:KSZ196633 LCV196624:LCV196633 LMR196624:LMR196633 LWN196624:LWN196633 MGJ196624:MGJ196633 MQF196624:MQF196633 NAB196624:NAB196633 NJX196624:NJX196633 NTT196624:NTT196633 ODP196624:ODP196633 ONL196624:ONL196633 OXH196624:OXH196633 PHD196624:PHD196633 PQZ196624:PQZ196633 QAV196624:QAV196633 QKR196624:QKR196633 QUN196624:QUN196633 REJ196624:REJ196633 ROF196624:ROF196633 RYB196624:RYB196633 SHX196624:SHX196633 SRT196624:SRT196633 TBP196624:TBP196633 TLL196624:TLL196633 TVH196624:TVH196633 UFD196624:UFD196633 UOZ196624:UOZ196633 UYV196624:UYV196633 VIR196624:VIR196633 VSN196624:VSN196633 WCJ196624:WCJ196633 WMF196624:WMF196633 WWB196624:WWB196633 M262160:M262169 JP262160:JP262169 TL262160:TL262169 ADH262160:ADH262169 AND262160:AND262169 AWZ262160:AWZ262169 BGV262160:BGV262169 BQR262160:BQR262169 CAN262160:CAN262169 CKJ262160:CKJ262169 CUF262160:CUF262169 DEB262160:DEB262169 DNX262160:DNX262169 DXT262160:DXT262169 EHP262160:EHP262169 ERL262160:ERL262169 FBH262160:FBH262169 FLD262160:FLD262169 FUZ262160:FUZ262169 GEV262160:GEV262169 GOR262160:GOR262169 GYN262160:GYN262169 HIJ262160:HIJ262169 HSF262160:HSF262169 ICB262160:ICB262169 ILX262160:ILX262169 IVT262160:IVT262169 JFP262160:JFP262169 JPL262160:JPL262169 JZH262160:JZH262169 KJD262160:KJD262169 KSZ262160:KSZ262169 LCV262160:LCV262169 LMR262160:LMR262169 LWN262160:LWN262169 MGJ262160:MGJ262169 MQF262160:MQF262169 NAB262160:NAB262169 NJX262160:NJX262169 NTT262160:NTT262169 ODP262160:ODP262169 ONL262160:ONL262169 OXH262160:OXH262169 PHD262160:PHD262169 PQZ262160:PQZ262169 QAV262160:QAV262169 QKR262160:QKR262169 QUN262160:QUN262169 REJ262160:REJ262169 ROF262160:ROF262169 RYB262160:RYB262169 SHX262160:SHX262169 SRT262160:SRT262169 TBP262160:TBP262169 TLL262160:TLL262169 TVH262160:TVH262169 UFD262160:UFD262169 UOZ262160:UOZ262169 UYV262160:UYV262169 VIR262160:VIR262169 VSN262160:VSN262169 WCJ262160:WCJ262169 WMF262160:WMF262169 WWB262160:WWB262169 M327696:M327705 JP327696:JP327705 TL327696:TL327705 ADH327696:ADH327705 AND327696:AND327705 AWZ327696:AWZ327705 BGV327696:BGV327705 BQR327696:BQR327705 CAN327696:CAN327705 CKJ327696:CKJ327705 CUF327696:CUF327705 DEB327696:DEB327705 DNX327696:DNX327705 DXT327696:DXT327705 EHP327696:EHP327705 ERL327696:ERL327705 FBH327696:FBH327705 FLD327696:FLD327705 FUZ327696:FUZ327705 GEV327696:GEV327705 GOR327696:GOR327705 GYN327696:GYN327705 HIJ327696:HIJ327705 HSF327696:HSF327705 ICB327696:ICB327705 ILX327696:ILX327705 IVT327696:IVT327705 JFP327696:JFP327705 JPL327696:JPL327705 JZH327696:JZH327705 KJD327696:KJD327705 KSZ327696:KSZ327705 LCV327696:LCV327705 LMR327696:LMR327705 LWN327696:LWN327705 MGJ327696:MGJ327705 MQF327696:MQF327705 NAB327696:NAB327705 NJX327696:NJX327705 NTT327696:NTT327705 ODP327696:ODP327705 ONL327696:ONL327705 OXH327696:OXH327705 PHD327696:PHD327705 PQZ327696:PQZ327705 QAV327696:QAV327705 QKR327696:QKR327705 QUN327696:QUN327705 REJ327696:REJ327705 ROF327696:ROF327705 RYB327696:RYB327705 SHX327696:SHX327705 SRT327696:SRT327705 TBP327696:TBP327705 TLL327696:TLL327705 TVH327696:TVH327705 UFD327696:UFD327705 UOZ327696:UOZ327705 UYV327696:UYV327705 VIR327696:VIR327705 VSN327696:VSN327705 WCJ327696:WCJ327705 WMF327696:WMF327705 WWB327696:WWB327705 M393232:M393241 JP393232:JP393241 TL393232:TL393241 ADH393232:ADH393241 AND393232:AND393241 AWZ393232:AWZ393241 BGV393232:BGV393241 BQR393232:BQR393241 CAN393232:CAN393241 CKJ393232:CKJ393241 CUF393232:CUF393241 DEB393232:DEB393241 DNX393232:DNX393241 DXT393232:DXT393241 EHP393232:EHP393241 ERL393232:ERL393241 FBH393232:FBH393241 FLD393232:FLD393241 FUZ393232:FUZ393241 GEV393232:GEV393241 GOR393232:GOR393241 GYN393232:GYN393241 HIJ393232:HIJ393241 HSF393232:HSF393241 ICB393232:ICB393241 ILX393232:ILX393241 IVT393232:IVT393241 JFP393232:JFP393241 JPL393232:JPL393241 JZH393232:JZH393241 KJD393232:KJD393241 KSZ393232:KSZ393241 LCV393232:LCV393241 LMR393232:LMR393241 LWN393232:LWN393241 MGJ393232:MGJ393241 MQF393232:MQF393241 NAB393232:NAB393241 NJX393232:NJX393241 NTT393232:NTT393241 ODP393232:ODP393241 ONL393232:ONL393241 OXH393232:OXH393241 PHD393232:PHD393241 PQZ393232:PQZ393241 QAV393232:QAV393241 QKR393232:QKR393241 QUN393232:QUN393241 REJ393232:REJ393241 ROF393232:ROF393241 RYB393232:RYB393241 SHX393232:SHX393241 SRT393232:SRT393241 TBP393232:TBP393241 TLL393232:TLL393241 TVH393232:TVH393241 UFD393232:UFD393241 UOZ393232:UOZ393241 UYV393232:UYV393241 VIR393232:VIR393241 VSN393232:VSN393241 WCJ393232:WCJ393241 WMF393232:WMF393241 WWB393232:WWB393241 M458768:M458777 JP458768:JP458777 TL458768:TL458777 ADH458768:ADH458777 AND458768:AND458777 AWZ458768:AWZ458777 BGV458768:BGV458777 BQR458768:BQR458777 CAN458768:CAN458777 CKJ458768:CKJ458777 CUF458768:CUF458777 DEB458768:DEB458777 DNX458768:DNX458777 DXT458768:DXT458777 EHP458768:EHP458777 ERL458768:ERL458777 FBH458768:FBH458777 FLD458768:FLD458777 FUZ458768:FUZ458777 GEV458768:GEV458777 GOR458768:GOR458777 GYN458768:GYN458777 HIJ458768:HIJ458777 HSF458768:HSF458777 ICB458768:ICB458777 ILX458768:ILX458777 IVT458768:IVT458777 JFP458768:JFP458777 JPL458768:JPL458777 JZH458768:JZH458777 KJD458768:KJD458777 KSZ458768:KSZ458777 LCV458768:LCV458777 LMR458768:LMR458777 LWN458768:LWN458777 MGJ458768:MGJ458777 MQF458768:MQF458777 NAB458768:NAB458777 NJX458768:NJX458777 NTT458768:NTT458777 ODP458768:ODP458777 ONL458768:ONL458777 OXH458768:OXH458777 PHD458768:PHD458777 PQZ458768:PQZ458777 QAV458768:QAV458777 QKR458768:QKR458777 QUN458768:QUN458777 REJ458768:REJ458777 ROF458768:ROF458777 RYB458768:RYB458777 SHX458768:SHX458777 SRT458768:SRT458777 TBP458768:TBP458777 TLL458768:TLL458777 TVH458768:TVH458777 UFD458768:UFD458777 UOZ458768:UOZ458777 UYV458768:UYV458777 VIR458768:VIR458777 VSN458768:VSN458777 WCJ458768:WCJ458777 WMF458768:WMF458777 WWB458768:WWB458777 M524304:M524313 JP524304:JP524313 TL524304:TL524313 ADH524304:ADH524313 AND524304:AND524313 AWZ524304:AWZ524313 BGV524304:BGV524313 BQR524304:BQR524313 CAN524304:CAN524313 CKJ524304:CKJ524313 CUF524304:CUF524313 DEB524304:DEB524313 DNX524304:DNX524313 DXT524304:DXT524313 EHP524304:EHP524313 ERL524304:ERL524313 FBH524304:FBH524313 FLD524304:FLD524313 FUZ524304:FUZ524313 GEV524304:GEV524313 GOR524304:GOR524313 GYN524304:GYN524313 HIJ524304:HIJ524313 HSF524304:HSF524313 ICB524304:ICB524313 ILX524304:ILX524313 IVT524304:IVT524313 JFP524304:JFP524313 JPL524304:JPL524313 JZH524304:JZH524313 KJD524304:KJD524313 KSZ524304:KSZ524313 LCV524304:LCV524313 LMR524304:LMR524313 LWN524304:LWN524313 MGJ524304:MGJ524313 MQF524304:MQF524313 NAB524304:NAB524313 NJX524304:NJX524313 NTT524304:NTT524313 ODP524304:ODP524313 ONL524304:ONL524313 OXH524304:OXH524313 PHD524304:PHD524313 PQZ524304:PQZ524313 QAV524304:QAV524313 QKR524304:QKR524313 QUN524304:QUN524313 REJ524304:REJ524313 ROF524304:ROF524313 RYB524304:RYB524313 SHX524304:SHX524313 SRT524304:SRT524313 TBP524304:TBP524313 TLL524304:TLL524313 TVH524304:TVH524313 UFD524304:UFD524313 UOZ524304:UOZ524313 UYV524304:UYV524313 VIR524304:VIR524313 VSN524304:VSN524313 WCJ524304:WCJ524313 WMF524304:WMF524313 WWB524304:WWB524313 M589840:M589849 JP589840:JP589849 TL589840:TL589849 ADH589840:ADH589849 AND589840:AND589849 AWZ589840:AWZ589849 BGV589840:BGV589849 BQR589840:BQR589849 CAN589840:CAN589849 CKJ589840:CKJ589849 CUF589840:CUF589849 DEB589840:DEB589849 DNX589840:DNX589849 DXT589840:DXT589849 EHP589840:EHP589849 ERL589840:ERL589849 FBH589840:FBH589849 FLD589840:FLD589849 FUZ589840:FUZ589849 GEV589840:GEV589849 GOR589840:GOR589849 GYN589840:GYN589849 HIJ589840:HIJ589849 HSF589840:HSF589849 ICB589840:ICB589849 ILX589840:ILX589849 IVT589840:IVT589849 JFP589840:JFP589849 JPL589840:JPL589849 JZH589840:JZH589849 KJD589840:KJD589849 KSZ589840:KSZ589849 LCV589840:LCV589849 LMR589840:LMR589849 LWN589840:LWN589849 MGJ589840:MGJ589849 MQF589840:MQF589849 NAB589840:NAB589849 NJX589840:NJX589849 NTT589840:NTT589849 ODP589840:ODP589849 ONL589840:ONL589849 OXH589840:OXH589849 PHD589840:PHD589849 PQZ589840:PQZ589849 QAV589840:QAV589849 QKR589840:QKR589849 QUN589840:QUN589849 REJ589840:REJ589849 ROF589840:ROF589849 RYB589840:RYB589849 SHX589840:SHX589849 SRT589840:SRT589849 TBP589840:TBP589849 TLL589840:TLL589849 TVH589840:TVH589849 UFD589840:UFD589849 UOZ589840:UOZ589849 UYV589840:UYV589849 VIR589840:VIR589849 VSN589840:VSN589849 WCJ589840:WCJ589849 WMF589840:WMF589849 WWB589840:WWB589849 M655376:M655385 JP655376:JP655385 TL655376:TL655385 ADH655376:ADH655385 AND655376:AND655385 AWZ655376:AWZ655385 BGV655376:BGV655385 BQR655376:BQR655385 CAN655376:CAN655385 CKJ655376:CKJ655385 CUF655376:CUF655385 DEB655376:DEB655385 DNX655376:DNX655385 DXT655376:DXT655385 EHP655376:EHP655385 ERL655376:ERL655385 FBH655376:FBH655385 FLD655376:FLD655385 FUZ655376:FUZ655385 GEV655376:GEV655385 GOR655376:GOR655385 GYN655376:GYN655385 HIJ655376:HIJ655385 HSF655376:HSF655385 ICB655376:ICB655385 ILX655376:ILX655385 IVT655376:IVT655385 JFP655376:JFP655385 JPL655376:JPL655385 JZH655376:JZH655385 KJD655376:KJD655385 KSZ655376:KSZ655385 LCV655376:LCV655385 LMR655376:LMR655385 LWN655376:LWN655385 MGJ655376:MGJ655385 MQF655376:MQF655385 NAB655376:NAB655385 NJX655376:NJX655385 NTT655376:NTT655385 ODP655376:ODP655385 ONL655376:ONL655385 OXH655376:OXH655385 PHD655376:PHD655385 PQZ655376:PQZ655385 QAV655376:QAV655385 QKR655376:QKR655385 QUN655376:QUN655385 REJ655376:REJ655385 ROF655376:ROF655385 RYB655376:RYB655385 SHX655376:SHX655385 SRT655376:SRT655385 TBP655376:TBP655385 TLL655376:TLL655385 TVH655376:TVH655385 UFD655376:UFD655385 UOZ655376:UOZ655385 UYV655376:UYV655385 VIR655376:VIR655385 VSN655376:VSN655385 WCJ655376:WCJ655385 WMF655376:WMF655385 WWB655376:WWB655385 M720912:M720921 JP720912:JP720921 TL720912:TL720921 ADH720912:ADH720921 AND720912:AND720921 AWZ720912:AWZ720921 BGV720912:BGV720921 BQR720912:BQR720921 CAN720912:CAN720921 CKJ720912:CKJ720921 CUF720912:CUF720921 DEB720912:DEB720921 DNX720912:DNX720921 DXT720912:DXT720921 EHP720912:EHP720921 ERL720912:ERL720921 FBH720912:FBH720921 FLD720912:FLD720921 FUZ720912:FUZ720921 GEV720912:GEV720921 GOR720912:GOR720921 GYN720912:GYN720921 HIJ720912:HIJ720921 HSF720912:HSF720921 ICB720912:ICB720921 ILX720912:ILX720921 IVT720912:IVT720921 JFP720912:JFP720921 JPL720912:JPL720921 JZH720912:JZH720921 KJD720912:KJD720921 KSZ720912:KSZ720921 LCV720912:LCV720921 LMR720912:LMR720921 LWN720912:LWN720921 MGJ720912:MGJ720921 MQF720912:MQF720921 NAB720912:NAB720921 NJX720912:NJX720921 NTT720912:NTT720921 ODP720912:ODP720921 ONL720912:ONL720921 OXH720912:OXH720921 PHD720912:PHD720921 PQZ720912:PQZ720921 QAV720912:QAV720921 QKR720912:QKR720921 QUN720912:QUN720921 REJ720912:REJ720921 ROF720912:ROF720921 RYB720912:RYB720921 SHX720912:SHX720921 SRT720912:SRT720921 TBP720912:TBP720921 TLL720912:TLL720921 TVH720912:TVH720921 UFD720912:UFD720921 UOZ720912:UOZ720921 UYV720912:UYV720921 VIR720912:VIR720921 VSN720912:VSN720921 WCJ720912:WCJ720921 WMF720912:WMF720921 WWB720912:WWB720921 M786448:M786457 JP786448:JP786457 TL786448:TL786457 ADH786448:ADH786457 AND786448:AND786457 AWZ786448:AWZ786457 BGV786448:BGV786457 BQR786448:BQR786457 CAN786448:CAN786457 CKJ786448:CKJ786457 CUF786448:CUF786457 DEB786448:DEB786457 DNX786448:DNX786457 DXT786448:DXT786457 EHP786448:EHP786457 ERL786448:ERL786457 FBH786448:FBH786457 FLD786448:FLD786457 FUZ786448:FUZ786457 GEV786448:GEV786457 GOR786448:GOR786457 GYN786448:GYN786457 HIJ786448:HIJ786457 HSF786448:HSF786457 ICB786448:ICB786457 ILX786448:ILX786457 IVT786448:IVT786457 JFP786448:JFP786457 JPL786448:JPL786457 JZH786448:JZH786457 KJD786448:KJD786457 KSZ786448:KSZ786457 LCV786448:LCV786457 LMR786448:LMR786457 LWN786448:LWN786457 MGJ786448:MGJ786457 MQF786448:MQF786457 NAB786448:NAB786457 NJX786448:NJX786457 NTT786448:NTT786457 ODP786448:ODP786457 ONL786448:ONL786457 OXH786448:OXH786457 PHD786448:PHD786457 PQZ786448:PQZ786457 QAV786448:QAV786457 QKR786448:QKR786457 QUN786448:QUN786457 REJ786448:REJ786457 ROF786448:ROF786457 RYB786448:RYB786457 SHX786448:SHX786457 SRT786448:SRT786457 TBP786448:TBP786457 TLL786448:TLL786457 TVH786448:TVH786457 UFD786448:UFD786457 UOZ786448:UOZ786457 UYV786448:UYV786457 VIR786448:VIR786457 VSN786448:VSN786457 WCJ786448:WCJ786457 WMF786448:WMF786457 WWB786448:WWB786457 M851984:M851993 JP851984:JP851993 TL851984:TL851993 ADH851984:ADH851993 AND851984:AND851993 AWZ851984:AWZ851993 BGV851984:BGV851993 BQR851984:BQR851993 CAN851984:CAN851993 CKJ851984:CKJ851993 CUF851984:CUF851993 DEB851984:DEB851993 DNX851984:DNX851993 DXT851984:DXT851993 EHP851984:EHP851993 ERL851984:ERL851993 FBH851984:FBH851993 FLD851984:FLD851993 FUZ851984:FUZ851993 GEV851984:GEV851993 GOR851984:GOR851993 GYN851984:GYN851993 HIJ851984:HIJ851993 HSF851984:HSF851993 ICB851984:ICB851993 ILX851984:ILX851993 IVT851984:IVT851993 JFP851984:JFP851993 JPL851984:JPL851993 JZH851984:JZH851993 KJD851984:KJD851993 KSZ851984:KSZ851993 LCV851984:LCV851993 LMR851984:LMR851993 LWN851984:LWN851993 MGJ851984:MGJ851993 MQF851984:MQF851993 NAB851984:NAB851993 NJX851984:NJX851993 NTT851984:NTT851993 ODP851984:ODP851993 ONL851984:ONL851993 OXH851984:OXH851993 PHD851984:PHD851993 PQZ851984:PQZ851993 QAV851984:QAV851993 QKR851984:QKR851993 QUN851984:QUN851993 REJ851984:REJ851993 ROF851984:ROF851993 RYB851984:RYB851993 SHX851984:SHX851993 SRT851984:SRT851993 TBP851984:TBP851993 TLL851984:TLL851993 TVH851984:TVH851993 UFD851984:UFD851993 UOZ851984:UOZ851993 UYV851984:UYV851993 VIR851984:VIR851993 VSN851984:VSN851993 WCJ851984:WCJ851993 WMF851984:WMF851993 WWB851984:WWB851993 M917520:M917529 JP917520:JP917529 TL917520:TL917529 ADH917520:ADH917529 AND917520:AND917529 AWZ917520:AWZ917529 BGV917520:BGV917529 BQR917520:BQR917529 CAN917520:CAN917529 CKJ917520:CKJ917529 CUF917520:CUF917529 DEB917520:DEB917529 DNX917520:DNX917529 DXT917520:DXT917529 EHP917520:EHP917529 ERL917520:ERL917529 FBH917520:FBH917529 FLD917520:FLD917529 FUZ917520:FUZ917529 GEV917520:GEV917529 GOR917520:GOR917529 GYN917520:GYN917529 HIJ917520:HIJ917529 HSF917520:HSF917529 ICB917520:ICB917529 ILX917520:ILX917529 IVT917520:IVT917529 JFP917520:JFP917529 JPL917520:JPL917529 JZH917520:JZH917529 KJD917520:KJD917529 KSZ917520:KSZ917529 LCV917520:LCV917529 LMR917520:LMR917529 LWN917520:LWN917529 MGJ917520:MGJ917529 MQF917520:MQF917529 NAB917520:NAB917529 NJX917520:NJX917529 NTT917520:NTT917529 ODP917520:ODP917529 ONL917520:ONL917529 OXH917520:OXH917529 PHD917520:PHD917529 PQZ917520:PQZ917529 QAV917520:QAV917529 QKR917520:QKR917529 QUN917520:QUN917529 REJ917520:REJ917529 ROF917520:ROF917529 RYB917520:RYB917529 SHX917520:SHX917529 SRT917520:SRT917529 TBP917520:TBP917529 TLL917520:TLL917529 TVH917520:TVH917529 UFD917520:UFD917529 UOZ917520:UOZ917529 UYV917520:UYV917529 VIR917520:VIR917529 VSN917520:VSN917529 WCJ917520:WCJ917529 WMF917520:WMF917529 WWB917520:WWB917529 M983056:M983065 JP983056:JP983065 TL983056:TL983065 ADH983056:ADH983065 AND983056:AND983065 AWZ983056:AWZ983065 BGV983056:BGV983065 BQR983056:BQR983065 CAN983056:CAN983065 CKJ983056:CKJ983065 CUF983056:CUF983065 DEB983056:DEB983065 DNX983056:DNX983065 DXT983056:DXT983065 EHP983056:EHP983065 ERL983056:ERL983065 FBH983056:FBH983065 FLD983056:FLD983065 FUZ983056:FUZ983065 GEV983056:GEV983065 GOR983056:GOR983065 GYN983056:GYN983065 HIJ983056:HIJ983065 HSF983056:HSF983065 ICB983056:ICB983065 ILX983056:ILX983065 IVT983056:IVT983065 JFP983056:JFP983065 JPL983056:JPL983065 JZH983056:JZH983065 KJD983056:KJD983065 KSZ983056:KSZ983065 LCV983056:LCV983065 LMR983056:LMR983065 LWN983056:LWN983065 MGJ983056:MGJ983065 MQF983056:MQF983065 NAB983056:NAB983065 NJX983056:NJX983065 NTT983056:NTT983065 ODP983056:ODP983065 ONL983056:ONL983065 OXH983056:OXH983065 PHD983056:PHD983065 PQZ983056:PQZ983065 QAV983056:QAV983065 QKR983056:QKR983065 QUN983056:QUN983065 REJ983056:REJ983065 ROF983056:ROF983065 RYB983056:RYB983065 SHX983056:SHX983065 SRT983056:SRT983065 TBP983056:TBP983065 TLL983056:TLL983065 TVH983056:TVH983065 UFD983056:UFD983065 UOZ983056:UOZ983065 UYV983056:UYV983065 VIR983056:VIR983065 VSN983056:VSN983065 WCJ983056:WCJ983065 WMF983056:WMF983065 JP28:JP38 M28:M38 WWB28:WWB38 WMF28:WMF38 WCJ28:WCJ38 VSN28:VSN38 VIR28:VIR38 UYV28:UYV38 UOZ28:UOZ38 UFD28:UFD38 TVH28:TVH38 TLL28:TLL38 TBP28:TBP38 SRT28:SRT38 SHX28:SHX38 RYB28:RYB38 ROF28:ROF38 REJ28:REJ38 QUN28:QUN38 QKR28:QKR38 QAV28:QAV38 PQZ28:PQZ38 PHD28:PHD38 OXH28:OXH38 ONL28:ONL38 ODP28:ODP38 NTT28:NTT38 NJX28:NJX38 NAB28:NAB38 MQF28:MQF38 MGJ28:MGJ38 LWN28:LWN38 LMR28:LMR38 LCV28:LCV38 KSZ28:KSZ38 KJD28:KJD38 JZH28:JZH38 JPL28:JPL38 JFP28:JFP38 IVT28:IVT38 ILX28:ILX38 ICB28:ICB38 HSF28:HSF38 HIJ28:HIJ38 GYN28:GYN38 GOR28:GOR38 GEV28:GEV38 FUZ28:FUZ38 FLD28:FLD38 FBH28:FBH38 ERL28:ERL38 EHP28:EHP38 DXT28:DXT38 DNX28:DNX38 DEB28:DEB38 CUF28:CUF38 CKJ28:CKJ38 CAN28:CAN38 BQR28:BQR38 BGV28:BGV38 AWZ28:AWZ38 AND28:AND38 ADH28:ADH38 TL28:TL38">
      <formula1>1</formula1>
      <formula2>1000000</formula2>
    </dataValidation>
    <dataValidation type="list" allowBlank="1" showInputMessage="1" showErrorMessage="1" sqref="I8:I15 I65563:J65573 JL65563:JM65573 TH65563:TI65573 ADD65563:ADE65573 AMZ65563:ANA65573 AWV65563:AWW65573 BGR65563:BGS65573 BQN65563:BQO65573 CAJ65563:CAK65573 CKF65563:CKG65573 CUB65563:CUC65573 DDX65563:DDY65573 DNT65563:DNU65573 DXP65563:DXQ65573 EHL65563:EHM65573 ERH65563:ERI65573 FBD65563:FBE65573 FKZ65563:FLA65573 FUV65563:FUW65573 GER65563:GES65573 GON65563:GOO65573 GYJ65563:GYK65573 HIF65563:HIG65573 HSB65563:HSC65573 IBX65563:IBY65573 ILT65563:ILU65573 IVP65563:IVQ65573 JFL65563:JFM65573 JPH65563:JPI65573 JZD65563:JZE65573 KIZ65563:KJA65573 KSV65563:KSW65573 LCR65563:LCS65573 LMN65563:LMO65573 LWJ65563:LWK65573 MGF65563:MGG65573 MQB65563:MQC65573 MZX65563:MZY65573 NJT65563:NJU65573 NTP65563:NTQ65573 ODL65563:ODM65573 ONH65563:ONI65573 OXD65563:OXE65573 PGZ65563:PHA65573 PQV65563:PQW65573 QAR65563:QAS65573 QKN65563:QKO65573 QUJ65563:QUK65573 REF65563:REG65573 ROB65563:ROC65573 RXX65563:RXY65573 SHT65563:SHU65573 SRP65563:SRQ65573 TBL65563:TBM65573 TLH65563:TLI65573 TVD65563:TVE65573 UEZ65563:UFA65573 UOV65563:UOW65573 UYR65563:UYS65573 VIN65563:VIO65573 VSJ65563:VSK65573 WCF65563:WCG65573 WMB65563:WMC65573 WVX65563:WVY65573 I131099:J131109 JL131099:JM131109 TH131099:TI131109 ADD131099:ADE131109 AMZ131099:ANA131109 AWV131099:AWW131109 BGR131099:BGS131109 BQN131099:BQO131109 CAJ131099:CAK131109 CKF131099:CKG131109 CUB131099:CUC131109 DDX131099:DDY131109 DNT131099:DNU131109 DXP131099:DXQ131109 EHL131099:EHM131109 ERH131099:ERI131109 FBD131099:FBE131109 FKZ131099:FLA131109 FUV131099:FUW131109 GER131099:GES131109 GON131099:GOO131109 GYJ131099:GYK131109 HIF131099:HIG131109 HSB131099:HSC131109 IBX131099:IBY131109 ILT131099:ILU131109 IVP131099:IVQ131109 JFL131099:JFM131109 JPH131099:JPI131109 JZD131099:JZE131109 KIZ131099:KJA131109 KSV131099:KSW131109 LCR131099:LCS131109 LMN131099:LMO131109 LWJ131099:LWK131109 MGF131099:MGG131109 MQB131099:MQC131109 MZX131099:MZY131109 NJT131099:NJU131109 NTP131099:NTQ131109 ODL131099:ODM131109 ONH131099:ONI131109 OXD131099:OXE131109 PGZ131099:PHA131109 PQV131099:PQW131109 QAR131099:QAS131109 QKN131099:QKO131109 QUJ131099:QUK131109 REF131099:REG131109 ROB131099:ROC131109 RXX131099:RXY131109 SHT131099:SHU131109 SRP131099:SRQ131109 TBL131099:TBM131109 TLH131099:TLI131109 TVD131099:TVE131109 UEZ131099:UFA131109 UOV131099:UOW131109 UYR131099:UYS131109 VIN131099:VIO131109 VSJ131099:VSK131109 WCF131099:WCG131109 WMB131099:WMC131109 WVX131099:WVY131109 I196635:J196645 JL196635:JM196645 TH196635:TI196645 ADD196635:ADE196645 AMZ196635:ANA196645 AWV196635:AWW196645 BGR196635:BGS196645 BQN196635:BQO196645 CAJ196635:CAK196645 CKF196635:CKG196645 CUB196635:CUC196645 DDX196635:DDY196645 DNT196635:DNU196645 DXP196635:DXQ196645 EHL196635:EHM196645 ERH196635:ERI196645 FBD196635:FBE196645 FKZ196635:FLA196645 FUV196635:FUW196645 GER196635:GES196645 GON196635:GOO196645 GYJ196635:GYK196645 HIF196635:HIG196645 HSB196635:HSC196645 IBX196635:IBY196645 ILT196635:ILU196645 IVP196635:IVQ196645 JFL196635:JFM196645 JPH196635:JPI196645 JZD196635:JZE196645 KIZ196635:KJA196645 KSV196635:KSW196645 LCR196635:LCS196645 LMN196635:LMO196645 LWJ196635:LWK196645 MGF196635:MGG196645 MQB196635:MQC196645 MZX196635:MZY196645 NJT196635:NJU196645 NTP196635:NTQ196645 ODL196635:ODM196645 ONH196635:ONI196645 OXD196635:OXE196645 PGZ196635:PHA196645 PQV196635:PQW196645 QAR196635:QAS196645 QKN196635:QKO196645 QUJ196635:QUK196645 REF196635:REG196645 ROB196635:ROC196645 RXX196635:RXY196645 SHT196635:SHU196645 SRP196635:SRQ196645 TBL196635:TBM196645 TLH196635:TLI196645 TVD196635:TVE196645 UEZ196635:UFA196645 UOV196635:UOW196645 UYR196635:UYS196645 VIN196635:VIO196645 VSJ196635:VSK196645 WCF196635:WCG196645 WMB196635:WMC196645 WVX196635:WVY196645 I262171:J262181 JL262171:JM262181 TH262171:TI262181 ADD262171:ADE262181 AMZ262171:ANA262181 AWV262171:AWW262181 BGR262171:BGS262181 BQN262171:BQO262181 CAJ262171:CAK262181 CKF262171:CKG262181 CUB262171:CUC262181 DDX262171:DDY262181 DNT262171:DNU262181 DXP262171:DXQ262181 EHL262171:EHM262181 ERH262171:ERI262181 FBD262171:FBE262181 FKZ262171:FLA262181 FUV262171:FUW262181 GER262171:GES262181 GON262171:GOO262181 GYJ262171:GYK262181 HIF262171:HIG262181 HSB262171:HSC262181 IBX262171:IBY262181 ILT262171:ILU262181 IVP262171:IVQ262181 JFL262171:JFM262181 JPH262171:JPI262181 JZD262171:JZE262181 KIZ262171:KJA262181 KSV262171:KSW262181 LCR262171:LCS262181 LMN262171:LMO262181 LWJ262171:LWK262181 MGF262171:MGG262181 MQB262171:MQC262181 MZX262171:MZY262181 NJT262171:NJU262181 NTP262171:NTQ262181 ODL262171:ODM262181 ONH262171:ONI262181 OXD262171:OXE262181 PGZ262171:PHA262181 PQV262171:PQW262181 QAR262171:QAS262181 QKN262171:QKO262181 QUJ262171:QUK262181 REF262171:REG262181 ROB262171:ROC262181 RXX262171:RXY262181 SHT262171:SHU262181 SRP262171:SRQ262181 TBL262171:TBM262181 TLH262171:TLI262181 TVD262171:TVE262181 UEZ262171:UFA262181 UOV262171:UOW262181 UYR262171:UYS262181 VIN262171:VIO262181 VSJ262171:VSK262181 WCF262171:WCG262181 WMB262171:WMC262181 WVX262171:WVY262181 I327707:J327717 JL327707:JM327717 TH327707:TI327717 ADD327707:ADE327717 AMZ327707:ANA327717 AWV327707:AWW327717 BGR327707:BGS327717 BQN327707:BQO327717 CAJ327707:CAK327717 CKF327707:CKG327717 CUB327707:CUC327717 DDX327707:DDY327717 DNT327707:DNU327717 DXP327707:DXQ327717 EHL327707:EHM327717 ERH327707:ERI327717 FBD327707:FBE327717 FKZ327707:FLA327717 FUV327707:FUW327717 GER327707:GES327717 GON327707:GOO327717 GYJ327707:GYK327717 HIF327707:HIG327717 HSB327707:HSC327717 IBX327707:IBY327717 ILT327707:ILU327717 IVP327707:IVQ327717 JFL327707:JFM327717 JPH327707:JPI327717 JZD327707:JZE327717 KIZ327707:KJA327717 KSV327707:KSW327717 LCR327707:LCS327717 LMN327707:LMO327717 LWJ327707:LWK327717 MGF327707:MGG327717 MQB327707:MQC327717 MZX327707:MZY327717 NJT327707:NJU327717 NTP327707:NTQ327717 ODL327707:ODM327717 ONH327707:ONI327717 OXD327707:OXE327717 PGZ327707:PHA327717 PQV327707:PQW327717 QAR327707:QAS327717 QKN327707:QKO327717 QUJ327707:QUK327717 REF327707:REG327717 ROB327707:ROC327717 RXX327707:RXY327717 SHT327707:SHU327717 SRP327707:SRQ327717 TBL327707:TBM327717 TLH327707:TLI327717 TVD327707:TVE327717 UEZ327707:UFA327717 UOV327707:UOW327717 UYR327707:UYS327717 VIN327707:VIO327717 VSJ327707:VSK327717 WCF327707:WCG327717 WMB327707:WMC327717 WVX327707:WVY327717 I393243:J393253 JL393243:JM393253 TH393243:TI393253 ADD393243:ADE393253 AMZ393243:ANA393253 AWV393243:AWW393253 BGR393243:BGS393253 BQN393243:BQO393253 CAJ393243:CAK393253 CKF393243:CKG393253 CUB393243:CUC393253 DDX393243:DDY393253 DNT393243:DNU393253 DXP393243:DXQ393253 EHL393243:EHM393253 ERH393243:ERI393253 FBD393243:FBE393253 FKZ393243:FLA393253 FUV393243:FUW393253 GER393243:GES393253 GON393243:GOO393253 GYJ393243:GYK393253 HIF393243:HIG393253 HSB393243:HSC393253 IBX393243:IBY393253 ILT393243:ILU393253 IVP393243:IVQ393253 JFL393243:JFM393253 JPH393243:JPI393253 JZD393243:JZE393253 KIZ393243:KJA393253 KSV393243:KSW393253 LCR393243:LCS393253 LMN393243:LMO393253 LWJ393243:LWK393253 MGF393243:MGG393253 MQB393243:MQC393253 MZX393243:MZY393253 NJT393243:NJU393253 NTP393243:NTQ393253 ODL393243:ODM393253 ONH393243:ONI393253 OXD393243:OXE393253 PGZ393243:PHA393253 PQV393243:PQW393253 QAR393243:QAS393253 QKN393243:QKO393253 QUJ393243:QUK393253 REF393243:REG393253 ROB393243:ROC393253 RXX393243:RXY393253 SHT393243:SHU393253 SRP393243:SRQ393253 TBL393243:TBM393253 TLH393243:TLI393253 TVD393243:TVE393253 UEZ393243:UFA393253 UOV393243:UOW393253 UYR393243:UYS393253 VIN393243:VIO393253 VSJ393243:VSK393253 WCF393243:WCG393253 WMB393243:WMC393253 WVX393243:WVY393253 I458779:J458789 JL458779:JM458789 TH458779:TI458789 ADD458779:ADE458789 AMZ458779:ANA458789 AWV458779:AWW458789 BGR458779:BGS458789 BQN458779:BQO458789 CAJ458779:CAK458789 CKF458779:CKG458789 CUB458779:CUC458789 DDX458779:DDY458789 DNT458779:DNU458789 DXP458779:DXQ458789 EHL458779:EHM458789 ERH458779:ERI458789 FBD458779:FBE458789 FKZ458779:FLA458789 FUV458779:FUW458789 GER458779:GES458789 GON458779:GOO458789 GYJ458779:GYK458789 HIF458779:HIG458789 HSB458779:HSC458789 IBX458779:IBY458789 ILT458779:ILU458789 IVP458779:IVQ458789 JFL458779:JFM458789 JPH458779:JPI458789 JZD458779:JZE458789 KIZ458779:KJA458789 KSV458779:KSW458789 LCR458779:LCS458789 LMN458779:LMO458789 LWJ458779:LWK458789 MGF458779:MGG458789 MQB458779:MQC458789 MZX458779:MZY458789 NJT458779:NJU458789 NTP458779:NTQ458789 ODL458779:ODM458789 ONH458779:ONI458789 OXD458779:OXE458789 PGZ458779:PHA458789 PQV458779:PQW458789 QAR458779:QAS458789 QKN458779:QKO458789 QUJ458779:QUK458789 REF458779:REG458789 ROB458779:ROC458789 RXX458779:RXY458789 SHT458779:SHU458789 SRP458779:SRQ458789 TBL458779:TBM458789 TLH458779:TLI458789 TVD458779:TVE458789 UEZ458779:UFA458789 UOV458779:UOW458789 UYR458779:UYS458789 VIN458779:VIO458789 VSJ458779:VSK458789 WCF458779:WCG458789 WMB458779:WMC458789 WVX458779:WVY458789 I524315:J524325 JL524315:JM524325 TH524315:TI524325 ADD524315:ADE524325 AMZ524315:ANA524325 AWV524315:AWW524325 BGR524315:BGS524325 BQN524315:BQO524325 CAJ524315:CAK524325 CKF524315:CKG524325 CUB524315:CUC524325 DDX524315:DDY524325 DNT524315:DNU524325 DXP524315:DXQ524325 EHL524315:EHM524325 ERH524315:ERI524325 FBD524315:FBE524325 FKZ524315:FLA524325 FUV524315:FUW524325 GER524315:GES524325 GON524315:GOO524325 GYJ524315:GYK524325 HIF524315:HIG524325 HSB524315:HSC524325 IBX524315:IBY524325 ILT524315:ILU524325 IVP524315:IVQ524325 JFL524315:JFM524325 JPH524315:JPI524325 JZD524315:JZE524325 KIZ524315:KJA524325 KSV524315:KSW524325 LCR524315:LCS524325 LMN524315:LMO524325 LWJ524315:LWK524325 MGF524315:MGG524325 MQB524315:MQC524325 MZX524315:MZY524325 NJT524315:NJU524325 NTP524315:NTQ524325 ODL524315:ODM524325 ONH524315:ONI524325 OXD524315:OXE524325 PGZ524315:PHA524325 PQV524315:PQW524325 QAR524315:QAS524325 QKN524315:QKO524325 QUJ524315:QUK524325 REF524315:REG524325 ROB524315:ROC524325 RXX524315:RXY524325 SHT524315:SHU524325 SRP524315:SRQ524325 TBL524315:TBM524325 TLH524315:TLI524325 TVD524315:TVE524325 UEZ524315:UFA524325 UOV524315:UOW524325 UYR524315:UYS524325 VIN524315:VIO524325 VSJ524315:VSK524325 WCF524315:WCG524325 WMB524315:WMC524325 WVX524315:WVY524325 I589851:J589861 JL589851:JM589861 TH589851:TI589861 ADD589851:ADE589861 AMZ589851:ANA589861 AWV589851:AWW589861 BGR589851:BGS589861 BQN589851:BQO589861 CAJ589851:CAK589861 CKF589851:CKG589861 CUB589851:CUC589861 DDX589851:DDY589861 DNT589851:DNU589861 DXP589851:DXQ589861 EHL589851:EHM589861 ERH589851:ERI589861 FBD589851:FBE589861 FKZ589851:FLA589861 FUV589851:FUW589861 GER589851:GES589861 GON589851:GOO589861 GYJ589851:GYK589861 HIF589851:HIG589861 HSB589851:HSC589861 IBX589851:IBY589861 ILT589851:ILU589861 IVP589851:IVQ589861 JFL589851:JFM589861 JPH589851:JPI589861 JZD589851:JZE589861 KIZ589851:KJA589861 KSV589851:KSW589861 LCR589851:LCS589861 LMN589851:LMO589861 LWJ589851:LWK589861 MGF589851:MGG589861 MQB589851:MQC589861 MZX589851:MZY589861 NJT589851:NJU589861 NTP589851:NTQ589861 ODL589851:ODM589861 ONH589851:ONI589861 OXD589851:OXE589861 PGZ589851:PHA589861 PQV589851:PQW589861 QAR589851:QAS589861 QKN589851:QKO589861 QUJ589851:QUK589861 REF589851:REG589861 ROB589851:ROC589861 RXX589851:RXY589861 SHT589851:SHU589861 SRP589851:SRQ589861 TBL589851:TBM589861 TLH589851:TLI589861 TVD589851:TVE589861 UEZ589851:UFA589861 UOV589851:UOW589861 UYR589851:UYS589861 VIN589851:VIO589861 VSJ589851:VSK589861 WCF589851:WCG589861 WMB589851:WMC589861 WVX589851:WVY589861 I655387:J655397 JL655387:JM655397 TH655387:TI655397 ADD655387:ADE655397 AMZ655387:ANA655397 AWV655387:AWW655397 BGR655387:BGS655397 BQN655387:BQO655397 CAJ655387:CAK655397 CKF655387:CKG655397 CUB655387:CUC655397 DDX655387:DDY655397 DNT655387:DNU655397 DXP655387:DXQ655397 EHL655387:EHM655397 ERH655387:ERI655397 FBD655387:FBE655397 FKZ655387:FLA655397 FUV655387:FUW655397 GER655387:GES655397 GON655387:GOO655397 GYJ655387:GYK655397 HIF655387:HIG655397 HSB655387:HSC655397 IBX655387:IBY655397 ILT655387:ILU655397 IVP655387:IVQ655397 JFL655387:JFM655397 JPH655387:JPI655397 JZD655387:JZE655397 KIZ655387:KJA655397 KSV655387:KSW655397 LCR655387:LCS655397 LMN655387:LMO655397 LWJ655387:LWK655397 MGF655387:MGG655397 MQB655387:MQC655397 MZX655387:MZY655397 NJT655387:NJU655397 NTP655387:NTQ655397 ODL655387:ODM655397 ONH655387:ONI655397 OXD655387:OXE655397 PGZ655387:PHA655397 PQV655387:PQW655397 QAR655387:QAS655397 QKN655387:QKO655397 QUJ655387:QUK655397 REF655387:REG655397 ROB655387:ROC655397 RXX655387:RXY655397 SHT655387:SHU655397 SRP655387:SRQ655397 TBL655387:TBM655397 TLH655387:TLI655397 TVD655387:TVE655397 UEZ655387:UFA655397 UOV655387:UOW655397 UYR655387:UYS655397 VIN655387:VIO655397 VSJ655387:VSK655397 WCF655387:WCG655397 WMB655387:WMC655397 WVX655387:WVY655397 I720923:J720933 JL720923:JM720933 TH720923:TI720933 ADD720923:ADE720933 AMZ720923:ANA720933 AWV720923:AWW720933 BGR720923:BGS720933 BQN720923:BQO720933 CAJ720923:CAK720933 CKF720923:CKG720933 CUB720923:CUC720933 DDX720923:DDY720933 DNT720923:DNU720933 DXP720923:DXQ720933 EHL720923:EHM720933 ERH720923:ERI720933 FBD720923:FBE720933 FKZ720923:FLA720933 FUV720923:FUW720933 GER720923:GES720933 GON720923:GOO720933 GYJ720923:GYK720933 HIF720923:HIG720933 HSB720923:HSC720933 IBX720923:IBY720933 ILT720923:ILU720933 IVP720923:IVQ720933 JFL720923:JFM720933 JPH720923:JPI720933 JZD720923:JZE720933 KIZ720923:KJA720933 KSV720923:KSW720933 LCR720923:LCS720933 LMN720923:LMO720933 LWJ720923:LWK720933 MGF720923:MGG720933 MQB720923:MQC720933 MZX720923:MZY720933 NJT720923:NJU720933 NTP720923:NTQ720933 ODL720923:ODM720933 ONH720923:ONI720933 OXD720923:OXE720933 PGZ720923:PHA720933 PQV720923:PQW720933 QAR720923:QAS720933 QKN720923:QKO720933 QUJ720923:QUK720933 REF720923:REG720933 ROB720923:ROC720933 RXX720923:RXY720933 SHT720923:SHU720933 SRP720923:SRQ720933 TBL720923:TBM720933 TLH720923:TLI720933 TVD720923:TVE720933 UEZ720923:UFA720933 UOV720923:UOW720933 UYR720923:UYS720933 VIN720923:VIO720933 VSJ720923:VSK720933 WCF720923:WCG720933 WMB720923:WMC720933 WVX720923:WVY720933 I786459:J786469 JL786459:JM786469 TH786459:TI786469 ADD786459:ADE786469 AMZ786459:ANA786469 AWV786459:AWW786469 BGR786459:BGS786469 BQN786459:BQO786469 CAJ786459:CAK786469 CKF786459:CKG786469 CUB786459:CUC786469 DDX786459:DDY786469 DNT786459:DNU786469 DXP786459:DXQ786469 EHL786459:EHM786469 ERH786459:ERI786469 FBD786459:FBE786469 FKZ786459:FLA786469 FUV786459:FUW786469 GER786459:GES786469 GON786459:GOO786469 GYJ786459:GYK786469 HIF786459:HIG786469 HSB786459:HSC786469 IBX786459:IBY786469 ILT786459:ILU786469 IVP786459:IVQ786469 JFL786459:JFM786469 JPH786459:JPI786469 JZD786459:JZE786469 KIZ786459:KJA786469 KSV786459:KSW786469 LCR786459:LCS786469 LMN786459:LMO786469 LWJ786459:LWK786469 MGF786459:MGG786469 MQB786459:MQC786469 MZX786459:MZY786469 NJT786459:NJU786469 NTP786459:NTQ786469 ODL786459:ODM786469 ONH786459:ONI786469 OXD786459:OXE786469 PGZ786459:PHA786469 PQV786459:PQW786469 QAR786459:QAS786469 QKN786459:QKO786469 QUJ786459:QUK786469 REF786459:REG786469 ROB786459:ROC786469 RXX786459:RXY786469 SHT786459:SHU786469 SRP786459:SRQ786469 TBL786459:TBM786469 TLH786459:TLI786469 TVD786459:TVE786469 UEZ786459:UFA786469 UOV786459:UOW786469 UYR786459:UYS786469 VIN786459:VIO786469 VSJ786459:VSK786469 WCF786459:WCG786469 WMB786459:WMC786469 WVX786459:WVY786469 I851995:J852005 JL851995:JM852005 TH851995:TI852005 ADD851995:ADE852005 AMZ851995:ANA852005 AWV851995:AWW852005 BGR851995:BGS852005 BQN851995:BQO852005 CAJ851995:CAK852005 CKF851995:CKG852005 CUB851995:CUC852005 DDX851995:DDY852005 DNT851995:DNU852005 DXP851995:DXQ852005 EHL851995:EHM852005 ERH851995:ERI852005 FBD851995:FBE852005 FKZ851995:FLA852005 FUV851995:FUW852005 GER851995:GES852005 GON851995:GOO852005 GYJ851995:GYK852005 HIF851995:HIG852005 HSB851995:HSC852005 IBX851995:IBY852005 ILT851995:ILU852005 IVP851995:IVQ852005 JFL851995:JFM852005 JPH851995:JPI852005 JZD851995:JZE852005 KIZ851995:KJA852005 KSV851995:KSW852005 LCR851995:LCS852005 LMN851995:LMO852005 LWJ851995:LWK852005 MGF851995:MGG852005 MQB851995:MQC852005 MZX851995:MZY852005 NJT851995:NJU852005 NTP851995:NTQ852005 ODL851995:ODM852005 ONH851995:ONI852005 OXD851995:OXE852005 PGZ851995:PHA852005 PQV851995:PQW852005 QAR851995:QAS852005 QKN851995:QKO852005 QUJ851995:QUK852005 REF851995:REG852005 ROB851995:ROC852005 RXX851995:RXY852005 SHT851995:SHU852005 SRP851995:SRQ852005 TBL851995:TBM852005 TLH851995:TLI852005 TVD851995:TVE852005 UEZ851995:UFA852005 UOV851995:UOW852005 UYR851995:UYS852005 VIN851995:VIO852005 VSJ851995:VSK852005 WCF851995:WCG852005 WMB851995:WMC852005 WVX851995:WVY852005 I917531:J917541 JL917531:JM917541 TH917531:TI917541 ADD917531:ADE917541 AMZ917531:ANA917541 AWV917531:AWW917541 BGR917531:BGS917541 BQN917531:BQO917541 CAJ917531:CAK917541 CKF917531:CKG917541 CUB917531:CUC917541 DDX917531:DDY917541 DNT917531:DNU917541 DXP917531:DXQ917541 EHL917531:EHM917541 ERH917531:ERI917541 FBD917531:FBE917541 FKZ917531:FLA917541 FUV917531:FUW917541 GER917531:GES917541 GON917531:GOO917541 GYJ917531:GYK917541 HIF917531:HIG917541 HSB917531:HSC917541 IBX917531:IBY917541 ILT917531:ILU917541 IVP917531:IVQ917541 JFL917531:JFM917541 JPH917531:JPI917541 JZD917531:JZE917541 KIZ917531:KJA917541 KSV917531:KSW917541 LCR917531:LCS917541 LMN917531:LMO917541 LWJ917531:LWK917541 MGF917531:MGG917541 MQB917531:MQC917541 MZX917531:MZY917541 NJT917531:NJU917541 NTP917531:NTQ917541 ODL917531:ODM917541 ONH917531:ONI917541 OXD917531:OXE917541 PGZ917531:PHA917541 PQV917531:PQW917541 QAR917531:QAS917541 QKN917531:QKO917541 QUJ917531:QUK917541 REF917531:REG917541 ROB917531:ROC917541 RXX917531:RXY917541 SHT917531:SHU917541 SRP917531:SRQ917541 TBL917531:TBM917541 TLH917531:TLI917541 TVD917531:TVE917541 UEZ917531:UFA917541 UOV917531:UOW917541 UYR917531:UYS917541 VIN917531:VIO917541 VSJ917531:VSK917541 WCF917531:WCG917541 WMB917531:WMC917541 WVX917531:WVY917541 I983067:J983077 JL983067:JM983077 TH983067:TI983077 ADD983067:ADE983077 AMZ983067:ANA983077 AWV983067:AWW983077 BGR983067:BGS983077 BQN983067:BQO983077 CAJ983067:CAK983077 CKF983067:CKG983077 CUB983067:CUC983077 DDX983067:DDY983077 DNT983067:DNU983077 DXP983067:DXQ983077 EHL983067:EHM983077 ERH983067:ERI983077 FBD983067:FBE983077 FKZ983067:FLA983077 FUV983067:FUW983077 GER983067:GES983077 GON983067:GOO983077 GYJ983067:GYK983077 HIF983067:HIG983077 HSB983067:HSC983077 IBX983067:IBY983077 ILT983067:ILU983077 IVP983067:IVQ983077 JFL983067:JFM983077 JPH983067:JPI983077 JZD983067:JZE983077 KIZ983067:KJA983077 KSV983067:KSW983077 LCR983067:LCS983077 LMN983067:LMO983077 LWJ983067:LWK983077 MGF983067:MGG983077 MQB983067:MQC983077 MZX983067:MZY983077 NJT983067:NJU983077 NTP983067:NTQ983077 ODL983067:ODM983077 ONH983067:ONI983077 OXD983067:OXE983077 PGZ983067:PHA983077 PQV983067:PQW983077 QAR983067:QAS983077 QKN983067:QKO983077 QUJ983067:QUK983077 REF983067:REG983077 ROB983067:ROC983077 RXX983067:RXY983077 SHT983067:SHU983077 SRP983067:SRQ983077 TBL983067:TBM983077 TLH983067:TLI983077 TVD983067:TVE983077 UEZ983067:UFA983077 UOV983067:UOW983077 UYR983067:UYS983077 VIN983067:VIO983077 VSJ983067:VSK983077 WCF983067:WCG983077 WMB983067:WMC983077 WVX983067:WVY983077 JL7:JL15 TH7:TH15 ADD7:ADD15 AMZ7:AMZ15 AWV7:AWV15 BGR7:BGR15 BQN7:BQN15 CAJ7:CAJ15 CKF7:CKF15 CUB7:CUB15 DDX7:DDX15 DNT7:DNT15 DXP7:DXP15 EHL7:EHL15 ERH7:ERH15 FBD7:FBD15 FKZ7:FKZ15 FUV7:FUV15 GER7:GER15 GON7:GON15 GYJ7:GYJ15 HIF7:HIF15 HSB7:HSB15 IBX7:IBX15 ILT7:ILT15 IVP7:IVP15 JFL7:JFL15 JPH7:JPH15 JZD7:JZD15 KIZ7:KIZ15 KSV7:KSV15 LCR7:LCR15 LMN7:LMN15 LWJ7:LWJ15 MGF7:MGF15 MQB7:MQB15 MZX7:MZX15 NJT7:NJT15 NTP7:NTP15 ODL7:ODL15 ONH7:ONH15 OXD7:OXD15 PGZ7:PGZ15 PQV7:PQV15 QAR7:QAR15 QKN7:QKN15 QUJ7:QUJ15 REF7:REF15 ROB7:ROB15 RXX7:RXX15 SHT7:SHT15 SRP7:SRP15 TBL7:TBL15 TLH7:TLH15 TVD7:TVD15 UEZ7:UEZ15 UOV7:UOV15 UYR7:UYR15 VIN7:VIN15 VSJ7:VSJ15 WCF7:WCF15 WMB7:WMB15 WVX7:WVX15 I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I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I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I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I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I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I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I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I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I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I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I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I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I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I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TH28:TI38 JL28:JM38 I28:J38 WVX28:WVY38 WMB28:WMC38 WCF28:WCG38 VSJ28:VSK38 VIN28:VIO38 UYR28:UYS38 UOV28:UOW38 UEZ28:UFA38 TVD28:TVE38 TLH28:TLI38 TBL28:TBM38 SRP28:SRQ38 SHT28:SHU38 RXX28:RXY38 ROB28:ROC38 REF28:REG38 QUJ28:QUK38 QKN28:QKO38 QAR28:QAS38 PQV28:PQW38 PGZ28:PHA38 OXD28:OXE38 ONH28:ONI38 ODL28:ODM38 NTP28:NTQ38 NJT28:NJU38 MZX28:MZY38 MQB28:MQC38 MGF28:MGG38 LWJ28:LWK38 LMN28:LMO38 LCR28:LCS38 KSV28:KSW38 KIZ28:KJA38 JZD28:JZE38 JPH28:JPI38 JFL28:JFM38 IVP28:IVQ38 ILT28:ILU38 IBX28:IBY38 HSB28:HSC38 HIF28:HIG38 GYJ28:GYK38 GON28:GOO38 GER28:GES38 FUV28:FUW38 FKZ28:FLA38 FBD28:FBE38 ERH28:ERI38 EHL28:EHM38 DXP28:DXQ38 DNT28:DNU38 DDX28:DDY38 CUB28:CUC38 CKF28:CKG38 CAJ28:CAK38 BQN28:BQO38 BGR28:BGS38 AWV28:AWW38 AMZ28:ANA38 ADD28:ADE38 I18:J25 JL18:JM25 TH18:TI25 ADD18:ADE25 AMZ18:ANA25 AWV18:AWW25 BGR18:BGS25 BQN18:BQO25 CAJ18:CAK25 CKF18:CKG25 CUB18:CUC25 DDX18:DDY25 DNT18:DNU25 DXP18:DXQ25 EHL18:EHM25 ERH18:ERI25 FBD18:FBE25 FKZ18:FLA25 FUV18:FUW25 GER18:GES25 GON18:GOO25 GYJ18:GYK25 HIF18:HIG25 HSB18:HSC25 IBX18:IBY25 ILT18:ILU25 IVP18:IVQ25 JFL18:JFM25 JPH18:JPI25 JZD18:JZE25 KIZ18:KJA25 KSV18:KSW25 LCR18:LCS25 LMN18:LMO25 LWJ18:LWK25 MGF18:MGG25 MQB18:MQC25 MZX18:MZY25 NJT18:NJU25 NTP18:NTQ25 ODL18:ODM25 ONH18:ONI25 OXD18:OXE25 PGZ18:PHA25 PQV18:PQW25 QAR18:QAS25 QKN18:QKO25 QUJ18:QUK25 REF18:REG25 ROB18:ROC25 RXX18:RXY25 SHT18:SHU25 SRP18:SRQ25 TBL18:TBM25 TLH18:TLI25 TVD18:TVE25 UEZ18:UFA25 UOV18:UOW25 UYR18:UYS25 VIN18:VIO25 VSJ18:VSK25 WCF18:WCG25 WMB18:WMC25 WVX18:WVY25 I65554:J65561 JL65554:JM65561 TH65554:TI65561 ADD65554:ADE65561 AMZ65554:ANA65561 AWV65554:AWW65561 BGR65554:BGS65561 BQN65554:BQO65561 CAJ65554:CAK65561 CKF65554:CKG65561 CUB65554:CUC65561 DDX65554:DDY65561 DNT65554:DNU65561 DXP65554:DXQ65561 EHL65554:EHM65561 ERH65554:ERI65561 FBD65554:FBE65561 FKZ65554:FLA65561 FUV65554:FUW65561 GER65554:GES65561 GON65554:GOO65561 GYJ65554:GYK65561 HIF65554:HIG65561 HSB65554:HSC65561 IBX65554:IBY65561 ILT65554:ILU65561 IVP65554:IVQ65561 JFL65554:JFM65561 JPH65554:JPI65561 JZD65554:JZE65561 KIZ65554:KJA65561 KSV65554:KSW65561 LCR65554:LCS65561 LMN65554:LMO65561 LWJ65554:LWK65561 MGF65554:MGG65561 MQB65554:MQC65561 MZX65554:MZY65561 NJT65554:NJU65561 NTP65554:NTQ65561 ODL65554:ODM65561 ONH65554:ONI65561 OXD65554:OXE65561 PGZ65554:PHA65561 PQV65554:PQW65561 QAR65554:QAS65561 QKN65554:QKO65561 QUJ65554:QUK65561 REF65554:REG65561 ROB65554:ROC65561 RXX65554:RXY65561 SHT65554:SHU65561 SRP65554:SRQ65561 TBL65554:TBM65561 TLH65554:TLI65561 TVD65554:TVE65561 UEZ65554:UFA65561 UOV65554:UOW65561 UYR65554:UYS65561 VIN65554:VIO65561 VSJ65554:VSK65561 WCF65554:WCG65561 WMB65554:WMC65561 WVX65554:WVY65561 I131090:J131097 JL131090:JM131097 TH131090:TI131097 ADD131090:ADE131097 AMZ131090:ANA131097 AWV131090:AWW131097 BGR131090:BGS131097 BQN131090:BQO131097 CAJ131090:CAK131097 CKF131090:CKG131097 CUB131090:CUC131097 DDX131090:DDY131097 DNT131090:DNU131097 DXP131090:DXQ131097 EHL131090:EHM131097 ERH131090:ERI131097 FBD131090:FBE131097 FKZ131090:FLA131097 FUV131090:FUW131097 GER131090:GES131097 GON131090:GOO131097 GYJ131090:GYK131097 HIF131090:HIG131097 HSB131090:HSC131097 IBX131090:IBY131097 ILT131090:ILU131097 IVP131090:IVQ131097 JFL131090:JFM131097 JPH131090:JPI131097 JZD131090:JZE131097 KIZ131090:KJA131097 KSV131090:KSW131097 LCR131090:LCS131097 LMN131090:LMO131097 LWJ131090:LWK131097 MGF131090:MGG131097 MQB131090:MQC131097 MZX131090:MZY131097 NJT131090:NJU131097 NTP131090:NTQ131097 ODL131090:ODM131097 ONH131090:ONI131097 OXD131090:OXE131097 PGZ131090:PHA131097 PQV131090:PQW131097 QAR131090:QAS131097 QKN131090:QKO131097 QUJ131090:QUK131097 REF131090:REG131097 ROB131090:ROC131097 RXX131090:RXY131097 SHT131090:SHU131097 SRP131090:SRQ131097 TBL131090:TBM131097 TLH131090:TLI131097 TVD131090:TVE131097 UEZ131090:UFA131097 UOV131090:UOW131097 UYR131090:UYS131097 VIN131090:VIO131097 VSJ131090:VSK131097 WCF131090:WCG131097 WMB131090:WMC131097 WVX131090:WVY131097 I196626:J196633 JL196626:JM196633 TH196626:TI196633 ADD196626:ADE196633 AMZ196626:ANA196633 AWV196626:AWW196633 BGR196626:BGS196633 BQN196626:BQO196633 CAJ196626:CAK196633 CKF196626:CKG196633 CUB196626:CUC196633 DDX196626:DDY196633 DNT196626:DNU196633 DXP196626:DXQ196633 EHL196626:EHM196633 ERH196626:ERI196633 FBD196626:FBE196633 FKZ196626:FLA196633 FUV196626:FUW196633 GER196626:GES196633 GON196626:GOO196633 GYJ196626:GYK196633 HIF196626:HIG196633 HSB196626:HSC196633 IBX196626:IBY196633 ILT196626:ILU196633 IVP196626:IVQ196633 JFL196626:JFM196633 JPH196626:JPI196633 JZD196626:JZE196633 KIZ196626:KJA196633 KSV196626:KSW196633 LCR196626:LCS196633 LMN196626:LMO196633 LWJ196626:LWK196633 MGF196626:MGG196633 MQB196626:MQC196633 MZX196626:MZY196633 NJT196626:NJU196633 NTP196626:NTQ196633 ODL196626:ODM196633 ONH196626:ONI196633 OXD196626:OXE196633 PGZ196626:PHA196633 PQV196626:PQW196633 QAR196626:QAS196633 QKN196626:QKO196633 QUJ196626:QUK196633 REF196626:REG196633 ROB196626:ROC196633 RXX196626:RXY196633 SHT196626:SHU196633 SRP196626:SRQ196633 TBL196626:TBM196633 TLH196626:TLI196633 TVD196626:TVE196633 UEZ196626:UFA196633 UOV196626:UOW196633 UYR196626:UYS196633 VIN196626:VIO196633 VSJ196626:VSK196633 WCF196626:WCG196633 WMB196626:WMC196633 WVX196626:WVY196633 I262162:J262169 JL262162:JM262169 TH262162:TI262169 ADD262162:ADE262169 AMZ262162:ANA262169 AWV262162:AWW262169 BGR262162:BGS262169 BQN262162:BQO262169 CAJ262162:CAK262169 CKF262162:CKG262169 CUB262162:CUC262169 DDX262162:DDY262169 DNT262162:DNU262169 DXP262162:DXQ262169 EHL262162:EHM262169 ERH262162:ERI262169 FBD262162:FBE262169 FKZ262162:FLA262169 FUV262162:FUW262169 GER262162:GES262169 GON262162:GOO262169 GYJ262162:GYK262169 HIF262162:HIG262169 HSB262162:HSC262169 IBX262162:IBY262169 ILT262162:ILU262169 IVP262162:IVQ262169 JFL262162:JFM262169 JPH262162:JPI262169 JZD262162:JZE262169 KIZ262162:KJA262169 KSV262162:KSW262169 LCR262162:LCS262169 LMN262162:LMO262169 LWJ262162:LWK262169 MGF262162:MGG262169 MQB262162:MQC262169 MZX262162:MZY262169 NJT262162:NJU262169 NTP262162:NTQ262169 ODL262162:ODM262169 ONH262162:ONI262169 OXD262162:OXE262169 PGZ262162:PHA262169 PQV262162:PQW262169 QAR262162:QAS262169 QKN262162:QKO262169 QUJ262162:QUK262169 REF262162:REG262169 ROB262162:ROC262169 RXX262162:RXY262169 SHT262162:SHU262169 SRP262162:SRQ262169 TBL262162:TBM262169 TLH262162:TLI262169 TVD262162:TVE262169 UEZ262162:UFA262169 UOV262162:UOW262169 UYR262162:UYS262169 VIN262162:VIO262169 VSJ262162:VSK262169 WCF262162:WCG262169 WMB262162:WMC262169 WVX262162:WVY262169 I327698:J327705 JL327698:JM327705 TH327698:TI327705 ADD327698:ADE327705 AMZ327698:ANA327705 AWV327698:AWW327705 BGR327698:BGS327705 BQN327698:BQO327705 CAJ327698:CAK327705 CKF327698:CKG327705 CUB327698:CUC327705 DDX327698:DDY327705 DNT327698:DNU327705 DXP327698:DXQ327705 EHL327698:EHM327705 ERH327698:ERI327705 FBD327698:FBE327705 FKZ327698:FLA327705 FUV327698:FUW327705 GER327698:GES327705 GON327698:GOO327705 GYJ327698:GYK327705 HIF327698:HIG327705 HSB327698:HSC327705 IBX327698:IBY327705 ILT327698:ILU327705 IVP327698:IVQ327705 JFL327698:JFM327705 JPH327698:JPI327705 JZD327698:JZE327705 KIZ327698:KJA327705 KSV327698:KSW327705 LCR327698:LCS327705 LMN327698:LMO327705 LWJ327698:LWK327705 MGF327698:MGG327705 MQB327698:MQC327705 MZX327698:MZY327705 NJT327698:NJU327705 NTP327698:NTQ327705 ODL327698:ODM327705 ONH327698:ONI327705 OXD327698:OXE327705 PGZ327698:PHA327705 PQV327698:PQW327705 QAR327698:QAS327705 QKN327698:QKO327705 QUJ327698:QUK327705 REF327698:REG327705 ROB327698:ROC327705 RXX327698:RXY327705 SHT327698:SHU327705 SRP327698:SRQ327705 TBL327698:TBM327705 TLH327698:TLI327705 TVD327698:TVE327705 UEZ327698:UFA327705 UOV327698:UOW327705 UYR327698:UYS327705 VIN327698:VIO327705 VSJ327698:VSK327705 WCF327698:WCG327705 WMB327698:WMC327705 WVX327698:WVY327705 I393234:J393241 JL393234:JM393241 TH393234:TI393241 ADD393234:ADE393241 AMZ393234:ANA393241 AWV393234:AWW393241 BGR393234:BGS393241 BQN393234:BQO393241 CAJ393234:CAK393241 CKF393234:CKG393241 CUB393234:CUC393241 DDX393234:DDY393241 DNT393234:DNU393241 DXP393234:DXQ393241 EHL393234:EHM393241 ERH393234:ERI393241 FBD393234:FBE393241 FKZ393234:FLA393241 FUV393234:FUW393241 GER393234:GES393241 GON393234:GOO393241 GYJ393234:GYK393241 HIF393234:HIG393241 HSB393234:HSC393241 IBX393234:IBY393241 ILT393234:ILU393241 IVP393234:IVQ393241 JFL393234:JFM393241 JPH393234:JPI393241 JZD393234:JZE393241 KIZ393234:KJA393241 KSV393234:KSW393241 LCR393234:LCS393241 LMN393234:LMO393241 LWJ393234:LWK393241 MGF393234:MGG393241 MQB393234:MQC393241 MZX393234:MZY393241 NJT393234:NJU393241 NTP393234:NTQ393241 ODL393234:ODM393241 ONH393234:ONI393241 OXD393234:OXE393241 PGZ393234:PHA393241 PQV393234:PQW393241 QAR393234:QAS393241 QKN393234:QKO393241 QUJ393234:QUK393241 REF393234:REG393241 ROB393234:ROC393241 RXX393234:RXY393241 SHT393234:SHU393241 SRP393234:SRQ393241 TBL393234:TBM393241 TLH393234:TLI393241 TVD393234:TVE393241 UEZ393234:UFA393241 UOV393234:UOW393241 UYR393234:UYS393241 VIN393234:VIO393241 VSJ393234:VSK393241 WCF393234:WCG393241 WMB393234:WMC393241 WVX393234:WVY393241 I458770:J458777 JL458770:JM458777 TH458770:TI458777 ADD458770:ADE458777 AMZ458770:ANA458777 AWV458770:AWW458777 BGR458770:BGS458777 BQN458770:BQO458777 CAJ458770:CAK458777 CKF458770:CKG458777 CUB458770:CUC458777 DDX458770:DDY458777 DNT458770:DNU458777 DXP458770:DXQ458777 EHL458770:EHM458777 ERH458770:ERI458777 FBD458770:FBE458777 FKZ458770:FLA458777 FUV458770:FUW458777 GER458770:GES458777 GON458770:GOO458777 GYJ458770:GYK458777 HIF458770:HIG458777 HSB458770:HSC458777 IBX458770:IBY458777 ILT458770:ILU458777 IVP458770:IVQ458777 JFL458770:JFM458777 JPH458770:JPI458777 JZD458770:JZE458777 KIZ458770:KJA458777 KSV458770:KSW458777 LCR458770:LCS458777 LMN458770:LMO458777 LWJ458770:LWK458777 MGF458770:MGG458777 MQB458770:MQC458777 MZX458770:MZY458777 NJT458770:NJU458777 NTP458770:NTQ458777 ODL458770:ODM458777 ONH458770:ONI458777 OXD458770:OXE458777 PGZ458770:PHA458777 PQV458770:PQW458777 QAR458770:QAS458777 QKN458770:QKO458777 QUJ458770:QUK458777 REF458770:REG458777 ROB458770:ROC458777 RXX458770:RXY458777 SHT458770:SHU458777 SRP458770:SRQ458777 TBL458770:TBM458777 TLH458770:TLI458777 TVD458770:TVE458777 UEZ458770:UFA458777 UOV458770:UOW458777 UYR458770:UYS458777 VIN458770:VIO458777 VSJ458770:VSK458777 WCF458770:WCG458777 WMB458770:WMC458777 WVX458770:WVY458777 I524306:J524313 JL524306:JM524313 TH524306:TI524313 ADD524306:ADE524313 AMZ524306:ANA524313 AWV524306:AWW524313 BGR524306:BGS524313 BQN524306:BQO524313 CAJ524306:CAK524313 CKF524306:CKG524313 CUB524306:CUC524313 DDX524306:DDY524313 DNT524306:DNU524313 DXP524306:DXQ524313 EHL524306:EHM524313 ERH524306:ERI524313 FBD524306:FBE524313 FKZ524306:FLA524313 FUV524306:FUW524313 GER524306:GES524313 GON524306:GOO524313 GYJ524306:GYK524313 HIF524306:HIG524313 HSB524306:HSC524313 IBX524306:IBY524313 ILT524306:ILU524313 IVP524306:IVQ524313 JFL524306:JFM524313 JPH524306:JPI524313 JZD524306:JZE524313 KIZ524306:KJA524313 KSV524306:KSW524313 LCR524306:LCS524313 LMN524306:LMO524313 LWJ524306:LWK524313 MGF524306:MGG524313 MQB524306:MQC524313 MZX524306:MZY524313 NJT524306:NJU524313 NTP524306:NTQ524313 ODL524306:ODM524313 ONH524306:ONI524313 OXD524306:OXE524313 PGZ524306:PHA524313 PQV524306:PQW524313 QAR524306:QAS524313 QKN524306:QKO524313 QUJ524306:QUK524313 REF524306:REG524313 ROB524306:ROC524313 RXX524306:RXY524313 SHT524306:SHU524313 SRP524306:SRQ524313 TBL524306:TBM524313 TLH524306:TLI524313 TVD524306:TVE524313 UEZ524306:UFA524313 UOV524306:UOW524313 UYR524306:UYS524313 VIN524306:VIO524313 VSJ524306:VSK524313 WCF524306:WCG524313 WMB524306:WMC524313 WVX524306:WVY524313 I589842:J589849 JL589842:JM589849 TH589842:TI589849 ADD589842:ADE589849 AMZ589842:ANA589849 AWV589842:AWW589849 BGR589842:BGS589849 BQN589842:BQO589849 CAJ589842:CAK589849 CKF589842:CKG589849 CUB589842:CUC589849 DDX589842:DDY589849 DNT589842:DNU589849 DXP589842:DXQ589849 EHL589842:EHM589849 ERH589842:ERI589849 FBD589842:FBE589849 FKZ589842:FLA589849 FUV589842:FUW589849 GER589842:GES589849 GON589842:GOO589849 GYJ589842:GYK589849 HIF589842:HIG589849 HSB589842:HSC589849 IBX589842:IBY589849 ILT589842:ILU589849 IVP589842:IVQ589849 JFL589842:JFM589849 JPH589842:JPI589849 JZD589842:JZE589849 KIZ589842:KJA589849 KSV589842:KSW589849 LCR589842:LCS589849 LMN589842:LMO589849 LWJ589842:LWK589849 MGF589842:MGG589849 MQB589842:MQC589849 MZX589842:MZY589849 NJT589842:NJU589849 NTP589842:NTQ589849 ODL589842:ODM589849 ONH589842:ONI589849 OXD589842:OXE589849 PGZ589842:PHA589849 PQV589842:PQW589849 QAR589842:QAS589849 QKN589842:QKO589849 QUJ589842:QUK589849 REF589842:REG589849 ROB589842:ROC589849 RXX589842:RXY589849 SHT589842:SHU589849 SRP589842:SRQ589849 TBL589842:TBM589849 TLH589842:TLI589849 TVD589842:TVE589849 UEZ589842:UFA589849 UOV589842:UOW589849 UYR589842:UYS589849 VIN589842:VIO589849 VSJ589842:VSK589849 WCF589842:WCG589849 WMB589842:WMC589849 WVX589842:WVY589849 I655378:J655385 JL655378:JM655385 TH655378:TI655385 ADD655378:ADE655385 AMZ655378:ANA655385 AWV655378:AWW655385 BGR655378:BGS655385 BQN655378:BQO655385 CAJ655378:CAK655385 CKF655378:CKG655385 CUB655378:CUC655385 DDX655378:DDY655385 DNT655378:DNU655385 DXP655378:DXQ655385 EHL655378:EHM655385 ERH655378:ERI655385 FBD655378:FBE655385 FKZ655378:FLA655385 FUV655378:FUW655385 GER655378:GES655385 GON655378:GOO655385 GYJ655378:GYK655385 HIF655378:HIG655385 HSB655378:HSC655385 IBX655378:IBY655385 ILT655378:ILU655385 IVP655378:IVQ655385 JFL655378:JFM655385 JPH655378:JPI655385 JZD655378:JZE655385 KIZ655378:KJA655385 KSV655378:KSW655385 LCR655378:LCS655385 LMN655378:LMO655385 LWJ655378:LWK655385 MGF655378:MGG655385 MQB655378:MQC655385 MZX655378:MZY655385 NJT655378:NJU655385 NTP655378:NTQ655385 ODL655378:ODM655385 ONH655378:ONI655385 OXD655378:OXE655385 PGZ655378:PHA655385 PQV655378:PQW655385 QAR655378:QAS655385 QKN655378:QKO655385 QUJ655378:QUK655385 REF655378:REG655385 ROB655378:ROC655385 RXX655378:RXY655385 SHT655378:SHU655385 SRP655378:SRQ655385 TBL655378:TBM655385 TLH655378:TLI655385 TVD655378:TVE655385 UEZ655378:UFA655385 UOV655378:UOW655385 UYR655378:UYS655385 VIN655378:VIO655385 VSJ655378:VSK655385 WCF655378:WCG655385 WMB655378:WMC655385 WVX655378:WVY655385 I720914:J720921 JL720914:JM720921 TH720914:TI720921 ADD720914:ADE720921 AMZ720914:ANA720921 AWV720914:AWW720921 BGR720914:BGS720921 BQN720914:BQO720921 CAJ720914:CAK720921 CKF720914:CKG720921 CUB720914:CUC720921 DDX720914:DDY720921 DNT720914:DNU720921 DXP720914:DXQ720921 EHL720914:EHM720921 ERH720914:ERI720921 FBD720914:FBE720921 FKZ720914:FLA720921 FUV720914:FUW720921 GER720914:GES720921 GON720914:GOO720921 GYJ720914:GYK720921 HIF720914:HIG720921 HSB720914:HSC720921 IBX720914:IBY720921 ILT720914:ILU720921 IVP720914:IVQ720921 JFL720914:JFM720921 JPH720914:JPI720921 JZD720914:JZE720921 KIZ720914:KJA720921 KSV720914:KSW720921 LCR720914:LCS720921 LMN720914:LMO720921 LWJ720914:LWK720921 MGF720914:MGG720921 MQB720914:MQC720921 MZX720914:MZY720921 NJT720914:NJU720921 NTP720914:NTQ720921 ODL720914:ODM720921 ONH720914:ONI720921 OXD720914:OXE720921 PGZ720914:PHA720921 PQV720914:PQW720921 QAR720914:QAS720921 QKN720914:QKO720921 QUJ720914:QUK720921 REF720914:REG720921 ROB720914:ROC720921 RXX720914:RXY720921 SHT720914:SHU720921 SRP720914:SRQ720921 TBL720914:TBM720921 TLH720914:TLI720921 TVD720914:TVE720921 UEZ720914:UFA720921 UOV720914:UOW720921 UYR720914:UYS720921 VIN720914:VIO720921 VSJ720914:VSK720921 WCF720914:WCG720921 WMB720914:WMC720921 WVX720914:WVY720921 I786450:J786457 JL786450:JM786457 TH786450:TI786457 ADD786450:ADE786457 AMZ786450:ANA786457 AWV786450:AWW786457 BGR786450:BGS786457 BQN786450:BQO786457 CAJ786450:CAK786457 CKF786450:CKG786457 CUB786450:CUC786457 DDX786450:DDY786457 DNT786450:DNU786457 DXP786450:DXQ786457 EHL786450:EHM786457 ERH786450:ERI786457 FBD786450:FBE786457 FKZ786450:FLA786457 FUV786450:FUW786457 GER786450:GES786457 GON786450:GOO786457 GYJ786450:GYK786457 HIF786450:HIG786457 HSB786450:HSC786457 IBX786450:IBY786457 ILT786450:ILU786457 IVP786450:IVQ786457 JFL786450:JFM786457 JPH786450:JPI786457 JZD786450:JZE786457 KIZ786450:KJA786457 KSV786450:KSW786457 LCR786450:LCS786457 LMN786450:LMO786457 LWJ786450:LWK786457 MGF786450:MGG786457 MQB786450:MQC786457 MZX786450:MZY786457 NJT786450:NJU786457 NTP786450:NTQ786457 ODL786450:ODM786457 ONH786450:ONI786457 OXD786450:OXE786457 PGZ786450:PHA786457 PQV786450:PQW786457 QAR786450:QAS786457 QKN786450:QKO786457 QUJ786450:QUK786457 REF786450:REG786457 ROB786450:ROC786457 RXX786450:RXY786457 SHT786450:SHU786457 SRP786450:SRQ786457 TBL786450:TBM786457 TLH786450:TLI786457 TVD786450:TVE786457 UEZ786450:UFA786457 UOV786450:UOW786457 UYR786450:UYS786457 VIN786450:VIO786457 VSJ786450:VSK786457 WCF786450:WCG786457 WMB786450:WMC786457 WVX786450:WVY786457 I851986:J851993 JL851986:JM851993 TH851986:TI851993 ADD851986:ADE851993 AMZ851986:ANA851993 AWV851986:AWW851993 BGR851986:BGS851993 BQN851986:BQO851993 CAJ851986:CAK851993 CKF851986:CKG851993 CUB851986:CUC851993 DDX851986:DDY851993 DNT851986:DNU851993 DXP851986:DXQ851993 EHL851986:EHM851993 ERH851986:ERI851993 FBD851986:FBE851993 FKZ851986:FLA851993 FUV851986:FUW851993 GER851986:GES851993 GON851986:GOO851993 GYJ851986:GYK851993 HIF851986:HIG851993 HSB851986:HSC851993 IBX851986:IBY851993 ILT851986:ILU851993 IVP851986:IVQ851993 JFL851986:JFM851993 JPH851986:JPI851993 JZD851986:JZE851993 KIZ851986:KJA851993 KSV851986:KSW851993 LCR851986:LCS851993 LMN851986:LMO851993 LWJ851986:LWK851993 MGF851986:MGG851993 MQB851986:MQC851993 MZX851986:MZY851993 NJT851986:NJU851993 NTP851986:NTQ851993 ODL851986:ODM851993 ONH851986:ONI851993 OXD851986:OXE851993 PGZ851986:PHA851993 PQV851986:PQW851993 QAR851986:QAS851993 QKN851986:QKO851993 QUJ851986:QUK851993 REF851986:REG851993 ROB851986:ROC851993 RXX851986:RXY851993 SHT851986:SHU851993 SRP851986:SRQ851993 TBL851986:TBM851993 TLH851986:TLI851993 TVD851986:TVE851993 UEZ851986:UFA851993 UOV851986:UOW851993 UYR851986:UYS851993 VIN851986:VIO851993 VSJ851986:VSK851993 WCF851986:WCG851993 WMB851986:WMC851993 WVX851986:WVY851993 I917522:J917529 JL917522:JM917529 TH917522:TI917529 ADD917522:ADE917529 AMZ917522:ANA917529 AWV917522:AWW917529 BGR917522:BGS917529 BQN917522:BQO917529 CAJ917522:CAK917529 CKF917522:CKG917529 CUB917522:CUC917529 DDX917522:DDY917529 DNT917522:DNU917529 DXP917522:DXQ917529 EHL917522:EHM917529 ERH917522:ERI917529 FBD917522:FBE917529 FKZ917522:FLA917529 FUV917522:FUW917529 GER917522:GES917529 GON917522:GOO917529 GYJ917522:GYK917529 HIF917522:HIG917529 HSB917522:HSC917529 IBX917522:IBY917529 ILT917522:ILU917529 IVP917522:IVQ917529 JFL917522:JFM917529 JPH917522:JPI917529 JZD917522:JZE917529 KIZ917522:KJA917529 KSV917522:KSW917529 LCR917522:LCS917529 LMN917522:LMO917529 LWJ917522:LWK917529 MGF917522:MGG917529 MQB917522:MQC917529 MZX917522:MZY917529 NJT917522:NJU917529 NTP917522:NTQ917529 ODL917522:ODM917529 ONH917522:ONI917529 OXD917522:OXE917529 PGZ917522:PHA917529 PQV917522:PQW917529 QAR917522:QAS917529 QKN917522:QKO917529 QUJ917522:QUK917529 REF917522:REG917529 ROB917522:ROC917529 RXX917522:RXY917529 SHT917522:SHU917529 SRP917522:SRQ917529 TBL917522:TBM917529 TLH917522:TLI917529 TVD917522:TVE917529 UEZ917522:UFA917529 UOV917522:UOW917529 UYR917522:UYS917529 VIN917522:VIO917529 VSJ917522:VSK917529 WCF917522:WCG917529 WMB917522:WMC917529 WVX917522:WVY917529 I983058:J983065 JL983058:JM983065 TH983058:TI983065 ADD983058:ADE983065 AMZ983058:ANA983065 AWV983058:AWW983065 BGR983058:BGS983065 BQN983058:BQO983065 CAJ983058:CAK983065 CKF983058:CKG983065 CUB983058:CUC983065 DDX983058:DDY983065 DNT983058:DNU983065 DXP983058:DXQ983065 EHL983058:EHM983065 ERH983058:ERI983065 FBD983058:FBE983065 FKZ983058:FLA983065 FUV983058:FUW983065 GER983058:GES983065 GON983058:GOO983065 GYJ983058:GYK983065 HIF983058:HIG983065 HSB983058:HSC983065 IBX983058:IBY983065 ILT983058:ILU983065 IVP983058:IVQ983065 JFL983058:JFM983065 JPH983058:JPI983065 JZD983058:JZE983065 KIZ983058:KJA983065 KSV983058:KSW983065 LCR983058:LCS983065 LMN983058:LMO983065 LWJ983058:LWK983065 MGF983058:MGG983065 MQB983058:MQC983065 MZX983058:MZY983065 NJT983058:NJU983065 NTP983058:NTQ983065 ODL983058:ODM983065 ONH983058:ONI983065 OXD983058:OXE983065 PGZ983058:PHA983065 PQV983058:PQW983065 QAR983058:QAS983065 QKN983058:QKO983065 QUJ983058:QUK983065 REF983058:REG983065 ROB983058:ROC983065 RXX983058:RXY983065 SHT983058:SHU983065 SRP983058:SRQ983065 TBL983058:TBM983065 TLH983058:TLI983065 TVD983058:TVE983065 UEZ983058:UFA983065 UOV983058:UOW983065 UYR983058:UYS983065 VIN983058:VIO983065 VSJ983058:VSK983065 WCF983058:WCG983065 WMB983058:WMC983065 WVX983058:WVY983065">
      <formula1>#REF!</formula1>
    </dataValidation>
  </dataValidations>
  <pageMargins left="0.70866141732283472" right="0.70866141732283472" top="0.74803149606299213" bottom="0.74803149606299213" header="0.31496062992125984" footer="0.31496062992125984"/>
  <pageSetup scale="5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V29"/>
  <sheetViews>
    <sheetView topLeftCell="B3" workbookViewId="0">
      <selection activeCell="U19" sqref="U19:V19"/>
    </sheetView>
  </sheetViews>
  <sheetFormatPr defaultRowHeight="12.75"/>
  <cols>
    <col min="1" max="1" width="8" style="70" customWidth="1"/>
    <col min="2" max="2" width="8.7109375" style="70" bestFit="1" customWidth="1"/>
    <col min="3" max="3" width="8.140625" style="70" bestFit="1" customWidth="1"/>
    <col min="4" max="4" width="7.28515625" style="70" hidden="1" customWidth="1"/>
    <col min="5" max="5" width="5.7109375" style="70" bestFit="1" customWidth="1"/>
    <col min="6" max="6" width="2.7109375" style="70" hidden="1" customWidth="1"/>
    <col min="7" max="7" width="14.42578125" style="70" hidden="1" customWidth="1"/>
    <col min="8" max="8" width="37.7109375" style="70" customWidth="1"/>
    <col min="9" max="9" width="8.140625" style="70" bestFit="1" customWidth="1"/>
    <col min="10" max="10" width="10" style="70" customWidth="1"/>
    <col min="11" max="11" width="11.140625" style="70" customWidth="1"/>
    <col min="12" max="12" width="5.7109375" style="70" bestFit="1" customWidth="1"/>
    <col min="13" max="13" width="4" style="70" bestFit="1" customWidth="1"/>
    <col min="14" max="14" width="5.7109375" style="70" bestFit="1" customWidth="1"/>
    <col min="15" max="15" width="8.7109375" style="70" bestFit="1" customWidth="1"/>
    <col min="16" max="16" width="11.42578125" style="70" bestFit="1" customWidth="1"/>
    <col min="17" max="17" width="19" style="70" customWidth="1"/>
    <col min="18" max="18" width="14.28515625" style="70" customWidth="1"/>
    <col min="19" max="19" width="11.28515625" style="70" bestFit="1" customWidth="1"/>
    <col min="20" max="20" width="9.140625" style="70"/>
    <col min="21" max="22" width="9.140625" style="78"/>
    <col min="23" max="255" width="9.140625" style="70"/>
    <col min="256" max="256" width="10.7109375" style="70" customWidth="1"/>
    <col min="257" max="257" width="8.7109375" style="70" bestFit="1" customWidth="1"/>
    <col min="258" max="258" width="8" style="70" bestFit="1" customWidth="1"/>
    <col min="259" max="259" width="7.28515625" style="70" bestFit="1" customWidth="1"/>
    <col min="260" max="260" width="5.7109375" style="70" bestFit="1" customWidth="1"/>
    <col min="261" max="261" width="2.7109375" style="70" bestFit="1" customWidth="1"/>
    <col min="262" max="262" width="14.42578125" style="70" bestFit="1" customWidth="1"/>
    <col min="263" max="263" width="92.28515625" style="70" bestFit="1" customWidth="1"/>
    <col min="264" max="264" width="8.140625" style="70" bestFit="1" customWidth="1"/>
    <col min="265" max="265" width="5.7109375" style="70" bestFit="1" customWidth="1"/>
    <col min="266" max="266" width="3.5703125" style="70" bestFit="1" customWidth="1"/>
    <col min="267" max="267" width="5.7109375" style="70" bestFit="1" customWidth="1"/>
    <col min="268" max="268" width="8.7109375" style="70" bestFit="1" customWidth="1"/>
    <col min="269" max="269" width="11.28515625" style="70" bestFit="1" customWidth="1"/>
    <col min="270" max="511" width="9.140625" style="70"/>
    <col min="512" max="512" width="10.7109375" style="70" customWidth="1"/>
    <col min="513" max="513" width="8.7109375" style="70" bestFit="1" customWidth="1"/>
    <col min="514" max="514" width="8" style="70" bestFit="1" customWidth="1"/>
    <col min="515" max="515" width="7.28515625" style="70" bestFit="1" customWidth="1"/>
    <col min="516" max="516" width="5.7109375" style="70" bestFit="1" customWidth="1"/>
    <col min="517" max="517" width="2.7109375" style="70" bestFit="1" customWidth="1"/>
    <col min="518" max="518" width="14.42578125" style="70" bestFit="1" customWidth="1"/>
    <col min="519" max="519" width="92.28515625" style="70" bestFit="1" customWidth="1"/>
    <col min="520" max="520" width="8.140625" style="70" bestFit="1" customWidth="1"/>
    <col min="521" max="521" width="5.7109375" style="70" bestFit="1" customWidth="1"/>
    <col min="522" max="522" width="3.5703125" style="70" bestFit="1" customWidth="1"/>
    <col min="523" max="523" width="5.7109375" style="70" bestFit="1" customWidth="1"/>
    <col min="524" max="524" width="8.7109375" style="70" bestFit="1" customWidth="1"/>
    <col min="525" max="525" width="11.28515625" style="70" bestFit="1" customWidth="1"/>
    <col min="526" max="767" width="9.140625" style="70"/>
    <col min="768" max="768" width="10.7109375" style="70" customWidth="1"/>
    <col min="769" max="769" width="8.7109375" style="70" bestFit="1" customWidth="1"/>
    <col min="770" max="770" width="8" style="70" bestFit="1" customWidth="1"/>
    <col min="771" max="771" width="7.28515625" style="70" bestFit="1" customWidth="1"/>
    <col min="772" max="772" width="5.7109375" style="70" bestFit="1" customWidth="1"/>
    <col min="773" max="773" width="2.7109375" style="70" bestFit="1" customWidth="1"/>
    <col min="774" max="774" width="14.42578125" style="70" bestFit="1" customWidth="1"/>
    <col min="775" max="775" width="92.28515625" style="70" bestFit="1" customWidth="1"/>
    <col min="776" max="776" width="8.140625" style="70" bestFit="1" customWidth="1"/>
    <col min="777" max="777" width="5.7109375" style="70" bestFit="1" customWidth="1"/>
    <col min="778" max="778" width="3.5703125" style="70" bestFit="1" customWidth="1"/>
    <col min="779" max="779" width="5.7109375" style="70" bestFit="1" customWidth="1"/>
    <col min="780" max="780" width="8.7109375" style="70" bestFit="1" customWidth="1"/>
    <col min="781" max="781" width="11.28515625" style="70" bestFit="1" customWidth="1"/>
    <col min="782" max="1023" width="9.140625" style="70"/>
    <col min="1024" max="1024" width="10.7109375" style="70" customWidth="1"/>
    <col min="1025" max="1025" width="8.7109375" style="70" bestFit="1" customWidth="1"/>
    <col min="1026" max="1026" width="8" style="70" bestFit="1" customWidth="1"/>
    <col min="1027" max="1027" width="7.28515625" style="70" bestFit="1" customWidth="1"/>
    <col min="1028" max="1028" width="5.7109375" style="70" bestFit="1" customWidth="1"/>
    <col min="1029" max="1029" width="2.7109375" style="70" bestFit="1" customWidth="1"/>
    <col min="1030" max="1030" width="14.42578125" style="70" bestFit="1" customWidth="1"/>
    <col min="1031" max="1031" width="92.28515625" style="70" bestFit="1" customWidth="1"/>
    <col min="1032" max="1032" width="8.140625" style="70" bestFit="1" customWidth="1"/>
    <col min="1033" max="1033" width="5.7109375" style="70" bestFit="1" customWidth="1"/>
    <col min="1034" max="1034" width="3.5703125" style="70" bestFit="1" customWidth="1"/>
    <col min="1035" max="1035" width="5.7109375" style="70" bestFit="1" customWidth="1"/>
    <col min="1036" max="1036" width="8.7109375" style="70" bestFit="1" customWidth="1"/>
    <col min="1037" max="1037" width="11.28515625" style="70" bestFit="1" customWidth="1"/>
    <col min="1038" max="1279" width="9.140625" style="70"/>
    <col min="1280" max="1280" width="10.7109375" style="70" customWidth="1"/>
    <col min="1281" max="1281" width="8.7109375" style="70" bestFit="1" customWidth="1"/>
    <col min="1282" max="1282" width="8" style="70" bestFit="1" customWidth="1"/>
    <col min="1283" max="1283" width="7.28515625" style="70" bestFit="1" customWidth="1"/>
    <col min="1284" max="1284" width="5.7109375" style="70" bestFit="1" customWidth="1"/>
    <col min="1285" max="1285" width="2.7109375" style="70" bestFit="1" customWidth="1"/>
    <col min="1286" max="1286" width="14.42578125" style="70" bestFit="1" customWidth="1"/>
    <col min="1287" max="1287" width="92.28515625" style="70" bestFit="1" customWidth="1"/>
    <col min="1288" max="1288" width="8.140625" style="70" bestFit="1" customWidth="1"/>
    <col min="1289" max="1289" width="5.7109375" style="70" bestFit="1" customWidth="1"/>
    <col min="1290" max="1290" width="3.5703125" style="70" bestFit="1" customWidth="1"/>
    <col min="1291" max="1291" width="5.7109375" style="70" bestFit="1" customWidth="1"/>
    <col min="1292" max="1292" width="8.7109375" style="70" bestFit="1" customWidth="1"/>
    <col min="1293" max="1293" width="11.28515625" style="70" bestFit="1" customWidth="1"/>
    <col min="1294" max="1535" width="9.140625" style="70"/>
    <col min="1536" max="1536" width="10.7109375" style="70" customWidth="1"/>
    <col min="1537" max="1537" width="8.7109375" style="70" bestFit="1" customWidth="1"/>
    <col min="1538" max="1538" width="8" style="70" bestFit="1" customWidth="1"/>
    <col min="1539" max="1539" width="7.28515625" style="70" bestFit="1" customWidth="1"/>
    <col min="1540" max="1540" width="5.7109375" style="70" bestFit="1" customWidth="1"/>
    <col min="1541" max="1541" width="2.7109375" style="70" bestFit="1" customWidth="1"/>
    <col min="1542" max="1542" width="14.42578125" style="70" bestFit="1" customWidth="1"/>
    <col min="1543" max="1543" width="92.28515625" style="70" bestFit="1" customWidth="1"/>
    <col min="1544" max="1544" width="8.140625" style="70" bestFit="1" customWidth="1"/>
    <col min="1545" max="1545" width="5.7109375" style="70" bestFit="1" customWidth="1"/>
    <col min="1546" max="1546" width="3.5703125" style="70" bestFit="1" customWidth="1"/>
    <col min="1547" max="1547" width="5.7109375" style="70" bestFit="1" customWidth="1"/>
    <col min="1548" max="1548" width="8.7109375" style="70" bestFit="1" customWidth="1"/>
    <col min="1549" max="1549" width="11.28515625" style="70" bestFit="1" customWidth="1"/>
    <col min="1550" max="1791" width="9.140625" style="70"/>
    <col min="1792" max="1792" width="10.7109375" style="70" customWidth="1"/>
    <col min="1793" max="1793" width="8.7109375" style="70" bestFit="1" customWidth="1"/>
    <col min="1794" max="1794" width="8" style="70" bestFit="1" customWidth="1"/>
    <col min="1795" max="1795" width="7.28515625" style="70" bestFit="1" customWidth="1"/>
    <col min="1796" max="1796" width="5.7109375" style="70" bestFit="1" customWidth="1"/>
    <col min="1797" max="1797" width="2.7109375" style="70" bestFit="1" customWidth="1"/>
    <col min="1798" max="1798" width="14.42578125" style="70" bestFit="1" customWidth="1"/>
    <col min="1799" max="1799" width="92.28515625" style="70" bestFit="1" customWidth="1"/>
    <col min="1800" max="1800" width="8.140625" style="70" bestFit="1" customWidth="1"/>
    <col min="1801" max="1801" width="5.7109375" style="70" bestFit="1" customWidth="1"/>
    <col min="1802" max="1802" width="3.5703125" style="70" bestFit="1" customWidth="1"/>
    <col min="1803" max="1803" width="5.7109375" style="70" bestFit="1" customWidth="1"/>
    <col min="1804" max="1804" width="8.7109375" style="70" bestFit="1" customWidth="1"/>
    <col min="1805" max="1805" width="11.28515625" style="70" bestFit="1" customWidth="1"/>
    <col min="1806" max="2047" width="9.140625" style="70"/>
    <col min="2048" max="2048" width="10.7109375" style="70" customWidth="1"/>
    <col min="2049" max="2049" width="8.7109375" style="70" bestFit="1" customWidth="1"/>
    <col min="2050" max="2050" width="8" style="70" bestFit="1" customWidth="1"/>
    <col min="2051" max="2051" width="7.28515625" style="70" bestFit="1" customWidth="1"/>
    <col min="2052" max="2052" width="5.7109375" style="70" bestFit="1" customWidth="1"/>
    <col min="2053" max="2053" width="2.7109375" style="70" bestFit="1" customWidth="1"/>
    <col min="2054" max="2054" width="14.42578125" style="70" bestFit="1" customWidth="1"/>
    <col min="2055" max="2055" width="92.28515625" style="70" bestFit="1" customWidth="1"/>
    <col min="2056" max="2056" width="8.140625" style="70" bestFit="1" customWidth="1"/>
    <col min="2057" max="2057" width="5.7109375" style="70" bestFit="1" customWidth="1"/>
    <col min="2058" max="2058" width="3.5703125" style="70" bestFit="1" customWidth="1"/>
    <col min="2059" max="2059" width="5.7109375" style="70" bestFit="1" customWidth="1"/>
    <col min="2060" max="2060" width="8.7109375" style="70" bestFit="1" customWidth="1"/>
    <col min="2061" max="2061" width="11.28515625" style="70" bestFit="1" customWidth="1"/>
    <col min="2062" max="2303" width="9.140625" style="70"/>
    <col min="2304" max="2304" width="10.7109375" style="70" customWidth="1"/>
    <col min="2305" max="2305" width="8.7109375" style="70" bestFit="1" customWidth="1"/>
    <col min="2306" max="2306" width="8" style="70" bestFit="1" customWidth="1"/>
    <col min="2307" max="2307" width="7.28515625" style="70" bestFit="1" customWidth="1"/>
    <col min="2308" max="2308" width="5.7109375" style="70" bestFit="1" customWidth="1"/>
    <col min="2309" max="2309" width="2.7109375" style="70" bestFit="1" customWidth="1"/>
    <col min="2310" max="2310" width="14.42578125" style="70" bestFit="1" customWidth="1"/>
    <col min="2311" max="2311" width="92.28515625" style="70" bestFit="1" customWidth="1"/>
    <col min="2312" max="2312" width="8.140625" style="70" bestFit="1" customWidth="1"/>
    <col min="2313" max="2313" width="5.7109375" style="70" bestFit="1" customWidth="1"/>
    <col min="2314" max="2314" width="3.5703125" style="70" bestFit="1" customWidth="1"/>
    <col min="2315" max="2315" width="5.7109375" style="70" bestFit="1" customWidth="1"/>
    <col min="2316" max="2316" width="8.7109375" style="70" bestFit="1" customWidth="1"/>
    <col min="2317" max="2317" width="11.28515625" style="70" bestFit="1" customWidth="1"/>
    <col min="2318" max="2559" width="9.140625" style="70"/>
    <col min="2560" max="2560" width="10.7109375" style="70" customWidth="1"/>
    <col min="2561" max="2561" width="8.7109375" style="70" bestFit="1" customWidth="1"/>
    <col min="2562" max="2562" width="8" style="70" bestFit="1" customWidth="1"/>
    <col min="2563" max="2563" width="7.28515625" style="70" bestFit="1" customWidth="1"/>
    <col min="2564" max="2564" width="5.7109375" style="70" bestFit="1" customWidth="1"/>
    <col min="2565" max="2565" width="2.7109375" style="70" bestFit="1" customWidth="1"/>
    <col min="2566" max="2566" width="14.42578125" style="70" bestFit="1" customWidth="1"/>
    <col min="2567" max="2567" width="92.28515625" style="70" bestFit="1" customWidth="1"/>
    <col min="2568" max="2568" width="8.140625" style="70" bestFit="1" customWidth="1"/>
    <col min="2569" max="2569" width="5.7109375" style="70" bestFit="1" customWidth="1"/>
    <col min="2570" max="2570" width="3.5703125" style="70" bestFit="1" customWidth="1"/>
    <col min="2571" max="2571" width="5.7109375" style="70" bestFit="1" customWidth="1"/>
    <col min="2572" max="2572" width="8.7109375" style="70" bestFit="1" customWidth="1"/>
    <col min="2573" max="2573" width="11.28515625" style="70" bestFit="1" customWidth="1"/>
    <col min="2574" max="2815" width="9.140625" style="70"/>
    <col min="2816" max="2816" width="10.7109375" style="70" customWidth="1"/>
    <col min="2817" max="2817" width="8.7109375" style="70" bestFit="1" customWidth="1"/>
    <col min="2818" max="2818" width="8" style="70" bestFit="1" customWidth="1"/>
    <col min="2819" max="2819" width="7.28515625" style="70" bestFit="1" customWidth="1"/>
    <col min="2820" max="2820" width="5.7109375" style="70" bestFit="1" customWidth="1"/>
    <col min="2821" max="2821" width="2.7109375" style="70" bestFit="1" customWidth="1"/>
    <col min="2822" max="2822" width="14.42578125" style="70" bestFit="1" customWidth="1"/>
    <col min="2823" max="2823" width="92.28515625" style="70" bestFit="1" customWidth="1"/>
    <col min="2824" max="2824" width="8.140625" style="70" bestFit="1" customWidth="1"/>
    <col min="2825" max="2825" width="5.7109375" style="70" bestFit="1" customWidth="1"/>
    <col min="2826" max="2826" width="3.5703125" style="70" bestFit="1" customWidth="1"/>
    <col min="2827" max="2827" width="5.7109375" style="70" bestFit="1" customWidth="1"/>
    <col min="2828" max="2828" width="8.7109375" style="70" bestFit="1" customWidth="1"/>
    <col min="2829" max="2829" width="11.28515625" style="70" bestFit="1" customWidth="1"/>
    <col min="2830" max="3071" width="9.140625" style="70"/>
    <col min="3072" max="3072" width="10.7109375" style="70" customWidth="1"/>
    <col min="3073" max="3073" width="8.7109375" style="70" bestFit="1" customWidth="1"/>
    <col min="3074" max="3074" width="8" style="70" bestFit="1" customWidth="1"/>
    <col min="3075" max="3075" width="7.28515625" style="70" bestFit="1" customWidth="1"/>
    <col min="3076" max="3076" width="5.7109375" style="70" bestFit="1" customWidth="1"/>
    <col min="3077" max="3077" width="2.7109375" style="70" bestFit="1" customWidth="1"/>
    <col min="3078" max="3078" width="14.42578125" style="70" bestFit="1" customWidth="1"/>
    <col min="3079" max="3079" width="92.28515625" style="70" bestFit="1" customWidth="1"/>
    <col min="3080" max="3080" width="8.140625" style="70" bestFit="1" customWidth="1"/>
    <col min="3081" max="3081" width="5.7109375" style="70" bestFit="1" customWidth="1"/>
    <col min="3082" max="3082" width="3.5703125" style="70" bestFit="1" customWidth="1"/>
    <col min="3083" max="3083" width="5.7109375" style="70" bestFit="1" customWidth="1"/>
    <col min="3084" max="3084" width="8.7109375" style="70" bestFit="1" customWidth="1"/>
    <col min="3085" max="3085" width="11.28515625" style="70" bestFit="1" customWidth="1"/>
    <col min="3086" max="3327" width="9.140625" style="70"/>
    <col min="3328" max="3328" width="10.7109375" style="70" customWidth="1"/>
    <col min="3329" max="3329" width="8.7109375" style="70" bestFit="1" customWidth="1"/>
    <col min="3330" max="3330" width="8" style="70" bestFit="1" customWidth="1"/>
    <col min="3331" max="3331" width="7.28515625" style="70" bestFit="1" customWidth="1"/>
    <col min="3332" max="3332" width="5.7109375" style="70" bestFit="1" customWidth="1"/>
    <col min="3333" max="3333" width="2.7109375" style="70" bestFit="1" customWidth="1"/>
    <col min="3334" max="3334" width="14.42578125" style="70" bestFit="1" customWidth="1"/>
    <col min="3335" max="3335" width="92.28515625" style="70" bestFit="1" customWidth="1"/>
    <col min="3336" max="3336" width="8.140625" style="70" bestFit="1" customWidth="1"/>
    <col min="3337" max="3337" width="5.7109375" style="70" bestFit="1" customWidth="1"/>
    <col min="3338" max="3338" width="3.5703125" style="70" bestFit="1" customWidth="1"/>
    <col min="3339" max="3339" width="5.7109375" style="70" bestFit="1" customWidth="1"/>
    <col min="3340" max="3340" width="8.7109375" style="70" bestFit="1" customWidth="1"/>
    <col min="3341" max="3341" width="11.28515625" style="70" bestFit="1" customWidth="1"/>
    <col min="3342" max="3583" width="9.140625" style="70"/>
    <col min="3584" max="3584" width="10.7109375" style="70" customWidth="1"/>
    <col min="3585" max="3585" width="8.7109375" style="70" bestFit="1" customWidth="1"/>
    <col min="3586" max="3586" width="8" style="70" bestFit="1" customWidth="1"/>
    <col min="3587" max="3587" width="7.28515625" style="70" bestFit="1" customWidth="1"/>
    <col min="3588" max="3588" width="5.7109375" style="70" bestFit="1" customWidth="1"/>
    <col min="3589" max="3589" width="2.7109375" style="70" bestFit="1" customWidth="1"/>
    <col min="3590" max="3590" width="14.42578125" style="70" bestFit="1" customWidth="1"/>
    <col min="3591" max="3591" width="92.28515625" style="70" bestFit="1" customWidth="1"/>
    <col min="3592" max="3592" width="8.140625" style="70" bestFit="1" customWidth="1"/>
    <col min="3593" max="3593" width="5.7109375" style="70" bestFit="1" customWidth="1"/>
    <col min="3594" max="3594" width="3.5703125" style="70" bestFit="1" customWidth="1"/>
    <col min="3595" max="3595" width="5.7109375" style="70" bestFit="1" customWidth="1"/>
    <col min="3596" max="3596" width="8.7109375" style="70" bestFit="1" customWidth="1"/>
    <col min="3597" max="3597" width="11.28515625" style="70" bestFit="1" customWidth="1"/>
    <col min="3598" max="3839" width="9.140625" style="70"/>
    <col min="3840" max="3840" width="10.7109375" style="70" customWidth="1"/>
    <col min="3841" max="3841" width="8.7109375" style="70" bestFit="1" customWidth="1"/>
    <col min="3842" max="3842" width="8" style="70" bestFit="1" customWidth="1"/>
    <col min="3843" max="3843" width="7.28515625" style="70" bestFit="1" customWidth="1"/>
    <col min="3844" max="3844" width="5.7109375" style="70" bestFit="1" customWidth="1"/>
    <col min="3845" max="3845" width="2.7109375" style="70" bestFit="1" customWidth="1"/>
    <col min="3846" max="3846" width="14.42578125" style="70" bestFit="1" customWidth="1"/>
    <col min="3847" max="3847" width="92.28515625" style="70" bestFit="1" customWidth="1"/>
    <col min="3848" max="3848" width="8.140625" style="70" bestFit="1" customWidth="1"/>
    <col min="3849" max="3849" width="5.7109375" style="70" bestFit="1" customWidth="1"/>
    <col min="3850" max="3850" width="3.5703125" style="70" bestFit="1" customWidth="1"/>
    <col min="3851" max="3851" width="5.7109375" style="70" bestFit="1" customWidth="1"/>
    <col min="3852" max="3852" width="8.7109375" style="70" bestFit="1" customWidth="1"/>
    <col min="3853" max="3853" width="11.28515625" style="70" bestFit="1" customWidth="1"/>
    <col min="3854" max="4095" width="9.140625" style="70"/>
    <col min="4096" max="4096" width="10.7109375" style="70" customWidth="1"/>
    <col min="4097" max="4097" width="8.7109375" style="70" bestFit="1" customWidth="1"/>
    <col min="4098" max="4098" width="8" style="70" bestFit="1" customWidth="1"/>
    <col min="4099" max="4099" width="7.28515625" style="70" bestFit="1" customWidth="1"/>
    <col min="4100" max="4100" width="5.7109375" style="70" bestFit="1" customWidth="1"/>
    <col min="4101" max="4101" width="2.7109375" style="70" bestFit="1" customWidth="1"/>
    <col min="4102" max="4102" width="14.42578125" style="70" bestFit="1" customWidth="1"/>
    <col min="4103" max="4103" width="92.28515625" style="70" bestFit="1" customWidth="1"/>
    <col min="4104" max="4104" width="8.140625" style="70" bestFit="1" customWidth="1"/>
    <col min="4105" max="4105" width="5.7109375" style="70" bestFit="1" customWidth="1"/>
    <col min="4106" max="4106" width="3.5703125" style="70" bestFit="1" customWidth="1"/>
    <col min="4107" max="4107" width="5.7109375" style="70" bestFit="1" customWidth="1"/>
    <col min="4108" max="4108" width="8.7109375" style="70" bestFit="1" customWidth="1"/>
    <col min="4109" max="4109" width="11.28515625" style="70" bestFit="1" customWidth="1"/>
    <col min="4110" max="4351" width="9.140625" style="70"/>
    <col min="4352" max="4352" width="10.7109375" style="70" customWidth="1"/>
    <col min="4353" max="4353" width="8.7109375" style="70" bestFit="1" customWidth="1"/>
    <col min="4354" max="4354" width="8" style="70" bestFit="1" customWidth="1"/>
    <col min="4355" max="4355" width="7.28515625" style="70" bestFit="1" customWidth="1"/>
    <col min="4356" max="4356" width="5.7109375" style="70" bestFit="1" customWidth="1"/>
    <col min="4357" max="4357" width="2.7109375" style="70" bestFit="1" customWidth="1"/>
    <col min="4358" max="4358" width="14.42578125" style="70" bestFit="1" customWidth="1"/>
    <col min="4359" max="4359" width="92.28515625" style="70" bestFit="1" customWidth="1"/>
    <col min="4360" max="4360" width="8.140625" style="70" bestFit="1" customWidth="1"/>
    <col min="4361" max="4361" width="5.7109375" style="70" bestFit="1" customWidth="1"/>
    <col min="4362" max="4362" width="3.5703125" style="70" bestFit="1" customWidth="1"/>
    <col min="4363" max="4363" width="5.7109375" style="70" bestFit="1" customWidth="1"/>
    <col min="4364" max="4364" width="8.7109375" style="70" bestFit="1" customWidth="1"/>
    <col min="4365" max="4365" width="11.28515625" style="70" bestFit="1" customWidth="1"/>
    <col min="4366" max="4607" width="9.140625" style="70"/>
    <col min="4608" max="4608" width="10.7109375" style="70" customWidth="1"/>
    <col min="4609" max="4609" width="8.7109375" style="70" bestFit="1" customWidth="1"/>
    <col min="4610" max="4610" width="8" style="70" bestFit="1" customWidth="1"/>
    <col min="4611" max="4611" width="7.28515625" style="70" bestFit="1" customWidth="1"/>
    <col min="4612" max="4612" width="5.7109375" style="70" bestFit="1" customWidth="1"/>
    <col min="4613" max="4613" width="2.7109375" style="70" bestFit="1" customWidth="1"/>
    <col min="4614" max="4614" width="14.42578125" style="70" bestFit="1" customWidth="1"/>
    <col min="4615" max="4615" width="92.28515625" style="70" bestFit="1" customWidth="1"/>
    <col min="4616" max="4616" width="8.140625" style="70" bestFit="1" customWidth="1"/>
    <col min="4617" max="4617" width="5.7109375" style="70" bestFit="1" customWidth="1"/>
    <col min="4618" max="4618" width="3.5703125" style="70" bestFit="1" customWidth="1"/>
    <col min="4619" max="4619" width="5.7109375" style="70" bestFit="1" customWidth="1"/>
    <col min="4620" max="4620" width="8.7109375" style="70" bestFit="1" customWidth="1"/>
    <col min="4621" max="4621" width="11.28515625" style="70" bestFit="1" customWidth="1"/>
    <col min="4622" max="4863" width="9.140625" style="70"/>
    <col min="4864" max="4864" width="10.7109375" style="70" customWidth="1"/>
    <col min="4865" max="4865" width="8.7109375" style="70" bestFit="1" customWidth="1"/>
    <col min="4866" max="4866" width="8" style="70" bestFit="1" customWidth="1"/>
    <col min="4867" max="4867" width="7.28515625" style="70" bestFit="1" customWidth="1"/>
    <col min="4868" max="4868" width="5.7109375" style="70" bestFit="1" customWidth="1"/>
    <col min="4869" max="4869" width="2.7109375" style="70" bestFit="1" customWidth="1"/>
    <col min="4870" max="4870" width="14.42578125" style="70" bestFit="1" customWidth="1"/>
    <col min="4871" max="4871" width="92.28515625" style="70" bestFit="1" customWidth="1"/>
    <col min="4872" max="4872" width="8.140625" style="70" bestFit="1" customWidth="1"/>
    <col min="4873" max="4873" width="5.7109375" style="70" bestFit="1" customWidth="1"/>
    <col min="4874" max="4874" width="3.5703125" style="70" bestFit="1" customWidth="1"/>
    <col min="4875" max="4875" width="5.7109375" style="70" bestFit="1" customWidth="1"/>
    <col min="4876" max="4876" width="8.7109375" style="70" bestFit="1" customWidth="1"/>
    <col min="4877" max="4877" width="11.28515625" style="70" bestFit="1" customWidth="1"/>
    <col min="4878" max="5119" width="9.140625" style="70"/>
    <col min="5120" max="5120" width="10.7109375" style="70" customWidth="1"/>
    <col min="5121" max="5121" width="8.7109375" style="70" bestFit="1" customWidth="1"/>
    <col min="5122" max="5122" width="8" style="70" bestFit="1" customWidth="1"/>
    <col min="5123" max="5123" width="7.28515625" style="70" bestFit="1" customWidth="1"/>
    <col min="5124" max="5124" width="5.7109375" style="70" bestFit="1" customWidth="1"/>
    <col min="5125" max="5125" width="2.7109375" style="70" bestFit="1" customWidth="1"/>
    <col min="5126" max="5126" width="14.42578125" style="70" bestFit="1" customWidth="1"/>
    <col min="5127" max="5127" width="92.28515625" style="70" bestFit="1" customWidth="1"/>
    <col min="5128" max="5128" width="8.140625" style="70" bestFit="1" customWidth="1"/>
    <col min="5129" max="5129" width="5.7109375" style="70" bestFit="1" customWidth="1"/>
    <col min="5130" max="5130" width="3.5703125" style="70" bestFit="1" customWidth="1"/>
    <col min="5131" max="5131" width="5.7109375" style="70" bestFit="1" customWidth="1"/>
    <col min="5132" max="5132" width="8.7109375" style="70" bestFit="1" customWidth="1"/>
    <col min="5133" max="5133" width="11.28515625" style="70" bestFit="1" customWidth="1"/>
    <col min="5134" max="5375" width="9.140625" style="70"/>
    <col min="5376" max="5376" width="10.7109375" style="70" customWidth="1"/>
    <col min="5377" max="5377" width="8.7109375" style="70" bestFit="1" customWidth="1"/>
    <col min="5378" max="5378" width="8" style="70" bestFit="1" customWidth="1"/>
    <col min="5379" max="5379" width="7.28515625" style="70" bestFit="1" customWidth="1"/>
    <col min="5380" max="5380" width="5.7109375" style="70" bestFit="1" customWidth="1"/>
    <col min="5381" max="5381" width="2.7109375" style="70" bestFit="1" customWidth="1"/>
    <col min="5382" max="5382" width="14.42578125" style="70" bestFit="1" customWidth="1"/>
    <col min="5383" max="5383" width="92.28515625" style="70" bestFit="1" customWidth="1"/>
    <col min="5384" max="5384" width="8.140625" style="70" bestFit="1" customWidth="1"/>
    <col min="5385" max="5385" width="5.7109375" style="70" bestFit="1" customWidth="1"/>
    <col min="5386" max="5386" width="3.5703125" style="70" bestFit="1" customWidth="1"/>
    <col min="5387" max="5387" width="5.7109375" style="70" bestFit="1" customWidth="1"/>
    <col min="5388" max="5388" width="8.7109375" style="70" bestFit="1" customWidth="1"/>
    <col min="5389" max="5389" width="11.28515625" style="70" bestFit="1" customWidth="1"/>
    <col min="5390" max="5631" width="9.140625" style="70"/>
    <col min="5632" max="5632" width="10.7109375" style="70" customWidth="1"/>
    <col min="5633" max="5633" width="8.7109375" style="70" bestFit="1" customWidth="1"/>
    <col min="5634" max="5634" width="8" style="70" bestFit="1" customWidth="1"/>
    <col min="5635" max="5635" width="7.28515625" style="70" bestFit="1" customWidth="1"/>
    <col min="5636" max="5636" width="5.7109375" style="70" bestFit="1" customWidth="1"/>
    <col min="5637" max="5637" width="2.7109375" style="70" bestFit="1" customWidth="1"/>
    <col min="5638" max="5638" width="14.42578125" style="70" bestFit="1" customWidth="1"/>
    <col min="5639" max="5639" width="92.28515625" style="70" bestFit="1" customWidth="1"/>
    <col min="5640" max="5640" width="8.140625" style="70" bestFit="1" customWidth="1"/>
    <col min="5641" max="5641" width="5.7109375" style="70" bestFit="1" customWidth="1"/>
    <col min="5642" max="5642" width="3.5703125" style="70" bestFit="1" customWidth="1"/>
    <col min="5643" max="5643" width="5.7109375" style="70" bestFit="1" customWidth="1"/>
    <col min="5644" max="5644" width="8.7109375" style="70" bestFit="1" customWidth="1"/>
    <col min="5645" max="5645" width="11.28515625" style="70" bestFit="1" customWidth="1"/>
    <col min="5646" max="5887" width="9.140625" style="70"/>
    <col min="5888" max="5888" width="10.7109375" style="70" customWidth="1"/>
    <col min="5889" max="5889" width="8.7109375" style="70" bestFit="1" customWidth="1"/>
    <col min="5890" max="5890" width="8" style="70" bestFit="1" customWidth="1"/>
    <col min="5891" max="5891" width="7.28515625" style="70" bestFit="1" customWidth="1"/>
    <col min="5892" max="5892" width="5.7109375" style="70" bestFit="1" customWidth="1"/>
    <col min="5893" max="5893" width="2.7109375" style="70" bestFit="1" customWidth="1"/>
    <col min="5894" max="5894" width="14.42578125" style="70" bestFit="1" customWidth="1"/>
    <col min="5895" max="5895" width="92.28515625" style="70" bestFit="1" customWidth="1"/>
    <col min="5896" max="5896" width="8.140625" style="70" bestFit="1" customWidth="1"/>
    <col min="5897" max="5897" width="5.7109375" style="70" bestFit="1" customWidth="1"/>
    <col min="5898" max="5898" width="3.5703125" style="70" bestFit="1" customWidth="1"/>
    <col min="5899" max="5899" width="5.7109375" style="70" bestFit="1" customWidth="1"/>
    <col min="5900" max="5900" width="8.7109375" style="70" bestFit="1" customWidth="1"/>
    <col min="5901" max="5901" width="11.28515625" style="70" bestFit="1" customWidth="1"/>
    <col min="5902" max="6143" width="9.140625" style="70"/>
    <col min="6144" max="6144" width="10.7109375" style="70" customWidth="1"/>
    <col min="6145" max="6145" width="8.7109375" style="70" bestFit="1" customWidth="1"/>
    <col min="6146" max="6146" width="8" style="70" bestFit="1" customWidth="1"/>
    <col min="6147" max="6147" width="7.28515625" style="70" bestFit="1" customWidth="1"/>
    <col min="6148" max="6148" width="5.7109375" style="70" bestFit="1" customWidth="1"/>
    <col min="6149" max="6149" width="2.7109375" style="70" bestFit="1" customWidth="1"/>
    <col min="6150" max="6150" width="14.42578125" style="70" bestFit="1" customWidth="1"/>
    <col min="6151" max="6151" width="92.28515625" style="70" bestFit="1" customWidth="1"/>
    <col min="6152" max="6152" width="8.140625" style="70" bestFit="1" customWidth="1"/>
    <col min="6153" max="6153" width="5.7109375" style="70" bestFit="1" customWidth="1"/>
    <col min="6154" max="6154" width="3.5703125" style="70" bestFit="1" customWidth="1"/>
    <col min="6155" max="6155" width="5.7109375" style="70" bestFit="1" customWidth="1"/>
    <col min="6156" max="6156" width="8.7109375" style="70" bestFit="1" customWidth="1"/>
    <col min="6157" max="6157" width="11.28515625" style="70" bestFit="1" customWidth="1"/>
    <col min="6158" max="6399" width="9.140625" style="70"/>
    <col min="6400" max="6400" width="10.7109375" style="70" customWidth="1"/>
    <col min="6401" max="6401" width="8.7109375" style="70" bestFit="1" customWidth="1"/>
    <col min="6402" max="6402" width="8" style="70" bestFit="1" customWidth="1"/>
    <col min="6403" max="6403" width="7.28515625" style="70" bestFit="1" customWidth="1"/>
    <col min="6404" max="6404" width="5.7109375" style="70" bestFit="1" customWidth="1"/>
    <col min="6405" max="6405" width="2.7109375" style="70" bestFit="1" customWidth="1"/>
    <col min="6406" max="6406" width="14.42578125" style="70" bestFit="1" customWidth="1"/>
    <col min="6407" max="6407" width="92.28515625" style="70" bestFit="1" customWidth="1"/>
    <col min="6408" max="6408" width="8.140625" style="70" bestFit="1" customWidth="1"/>
    <col min="6409" max="6409" width="5.7109375" style="70" bestFit="1" customWidth="1"/>
    <col min="6410" max="6410" width="3.5703125" style="70" bestFit="1" customWidth="1"/>
    <col min="6411" max="6411" width="5.7109375" style="70" bestFit="1" customWidth="1"/>
    <col min="6412" max="6412" width="8.7109375" style="70" bestFit="1" customWidth="1"/>
    <col min="6413" max="6413" width="11.28515625" style="70" bestFit="1" customWidth="1"/>
    <col min="6414" max="6655" width="9.140625" style="70"/>
    <col min="6656" max="6656" width="10.7109375" style="70" customWidth="1"/>
    <col min="6657" max="6657" width="8.7109375" style="70" bestFit="1" customWidth="1"/>
    <col min="6658" max="6658" width="8" style="70" bestFit="1" customWidth="1"/>
    <col min="6659" max="6659" width="7.28515625" style="70" bestFit="1" customWidth="1"/>
    <col min="6660" max="6660" width="5.7109375" style="70" bestFit="1" customWidth="1"/>
    <col min="6661" max="6661" width="2.7109375" style="70" bestFit="1" customWidth="1"/>
    <col min="6662" max="6662" width="14.42578125" style="70" bestFit="1" customWidth="1"/>
    <col min="6663" max="6663" width="92.28515625" style="70" bestFit="1" customWidth="1"/>
    <col min="6664" max="6664" width="8.140625" style="70" bestFit="1" customWidth="1"/>
    <col min="6665" max="6665" width="5.7109375" style="70" bestFit="1" customWidth="1"/>
    <col min="6666" max="6666" width="3.5703125" style="70" bestFit="1" customWidth="1"/>
    <col min="6667" max="6667" width="5.7109375" style="70" bestFit="1" customWidth="1"/>
    <col min="6668" max="6668" width="8.7109375" style="70" bestFit="1" customWidth="1"/>
    <col min="6669" max="6669" width="11.28515625" style="70" bestFit="1" customWidth="1"/>
    <col min="6670" max="6911" width="9.140625" style="70"/>
    <col min="6912" max="6912" width="10.7109375" style="70" customWidth="1"/>
    <col min="6913" max="6913" width="8.7109375" style="70" bestFit="1" customWidth="1"/>
    <col min="6914" max="6914" width="8" style="70" bestFit="1" customWidth="1"/>
    <col min="6915" max="6915" width="7.28515625" style="70" bestFit="1" customWidth="1"/>
    <col min="6916" max="6916" width="5.7109375" style="70" bestFit="1" customWidth="1"/>
    <col min="6917" max="6917" width="2.7109375" style="70" bestFit="1" customWidth="1"/>
    <col min="6918" max="6918" width="14.42578125" style="70" bestFit="1" customWidth="1"/>
    <col min="6919" max="6919" width="92.28515625" style="70" bestFit="1" customWidth="1"/>
    <col min="6920" max="6920" width="8.140625" style="70" bestFit="1" customWidth="1"/>
    <col min="6921" max="6921" width="5.7109375" style="70" bestFit="1" customWidth="1"/>
    <col min="6922" max="6922" width="3.5703125" style="70" bestFit="1" customWidth="1"/>
    <col min="6923" max="6923" width="5.7109375" style="70" bestFit="1" customWidth="1"/>
    <col min="6924" max="6924" width="8.7109375" style="70" bestFit="1" customWidth="1"/>
    <col min="6925" max="6925" width="11.28515625" style="70" bestFit="1" customWidth="1"/>
    <col min="6926" max="7167" width="9.140625" style="70"/>
    <col min="7168" max="7168" width="10.7109375" style="70" customWidth="1"/>
    <col min="7169" max="7169" width="8.7109375" style="70" bestFit="1" customWidth="1"/>
    <col min="7170" max="7170" width="8" style="70" bestFit="1" customWidth="1"/>
    <col min="7171" max="7171" width="7.28515625" style="70" bestFit="1" customWidth="1"/>
    <col min="7172" max="7172" width="5.7109375" style="70" bestFit="1" customWidth="1"/>
    <col min="7173" max="7173" width="2.7109375" style="70" bestFit="1" customWidth="1"/>
    <col min="7174" max="7174" width="14.42578125" style="70" bestFit="1" customWidth="1"/>
    <col min="7175" max="7175" width="92.28515625" style="70" bestFit="1" customWidth="1"/>
    <col min="7176" max="7176" width="8.140625" style="70" bestFit="1" customWidth="1"/>
    <col min="7177" max="7177" width="5.7109375" style="70" bestFit="1" customWidth="1"/>
    <col min="7178" max="7178" width="3.5703125" style="70" bestFit="1" customWidth="1"/>
    <col min="7179" max="7179" width="5.7109375" style="70" bestFit="1" customWidth="1"/>
    <col min="7180" max="7180" width="8.7109375" style="70" bestFit="1" customWidth="1"/>
    <col min="7181" max="7181" width="11.28515625" style="70" bestFit="1" customWidth="1"/>
    <col min="7182" max="7423" width="9.140625" style="70"/>
    <col min="7424" max="7424" width="10.7109375" style="70" customWidth="1"/>
    <col min="7425" max="7425" width="8.7109375" style="70" bestFit="1" customWidth="1"/>
    <col min="7426" max="7426" width="8" style="70" bestFit="1" customWidth="1"/>
    <col min="7427" max="7427" width="7.28515625" style="70" bestFit="1" customWidth="1"/>
    <col min="7428" max="7428" width="5.7109375" style="70" bestFit="1" customWidth="1"/>
    <col min="7429" max="7429" width="2.7109375" style="70" bestFit="1" customWidth="1"/>
    <col min="7430" max="7430" width="14.42578125" style="70" bestFit="1" customWidth="1"/>
    <col min="7431" max="7431" width="92.28515625" style="70" bestFit="1" customWidth="1"/>
    <col min="7432" max="7432" width="8.140625" style="70" bestFit="1" customWidth="1"/>
    <col min="7433" max="7433" width="5.7109375" style="70" bestFit="1" customWidth="1"/>
    <col min="7434" max="7434" width="3.5703125" style="70" bestFit="1" customWidth="1"/>
    <col min="7435" max="7435" width="5.7109375" style="70" bestFit="1" customWidth="1"/>
    <col min="7436" max="7436" width="8.7109375" style="70" bestFit="1" customWidth="1"/>
    <col min="7437" max="7437" width="11.28515625" style="70" bestFit="1" customWidth="1"/>
    <col min="7438" max="7679" width="9.140625" style="70"/>
    <col min="7680" max="7680" width="10.7109375" style="70" customWidth="1"/>
    <col min="7681" max="7681" width="8.7109375" style="70" bestFit="1" customWidth="1"/>
    <col min="7682" max="7682" width="8" style="70" bestFit="1" customWidth="1"/>
    <col min="7683" max="7683" width="7.28515625" style="70" bestFit="1" customWidth="1"/>
    <col min="7684" max="7684" width="5.7109375" style="70" bestFit="1" customWidth="1"/>
    <col min="7685" max="7685" width="2.7109375" style="70" bestFit="1" customWidth="1"/>
    <col min="7686" max="7686" width="14.42578125" style="70" bestFit="1" customWidth="1"/>
    <col min="7687" max="7687" width="92.28515625" style="70" bestFit="1" customWidth="1"/>
    <col min="7688" max="7688" width="8.140625" style="70" bestFit="1" customWidth="1"/>
    <col min="7689" max="7689" width="5.7109375" style="70" bestFit="1" customWidth="1"/>
    <col min="7690" max="7690" width="3.5703125" style="70" bestFit="1" customWidth="1"/>
    <col min="7691" max="7691" width="5.7109375" style="70" bestFit="1" customWidth="1"/>
    <col min="7692" max="7692" width="8.7109375" style="70" bestFit="1" customWidth="1"/>
    <col min="7693" max="7693" width="11.28515625" style="70" bestFit="1" customWidth="1"/>
    <col min="7694" max="7935" width="9.140625" style="70"/>
    <col min="7936" max="7936" width="10.7109375" style="70" customWidth="1"/>
    <col min="7937" max="7937" width="8.7109375" style="70" bestFit="1" customWidth="1"/>
    <col min="7938" max="7938" width="8" style="70" bestFit="1" customWidth="1"/>
    <col min="7939" max="7939" width="7.28515625" style="70" bestFit="1" customWidth="1"/>
    <col min="7940" max="7940" width="5.7109375" style="70" bestFit="1" customWidth="1"/>
    <col min="7941" max="7941" width="2.7109375" style="70" bestFit="1" customWidth="1"/>
    <col min="7942" max="7942" width="14.42578125" style="70" bestFit="1" customWidth="1"/>
    <col min="7943" max="7943" width="92.28515625" style="70" bestFit="1" customWidth="1"/>
    <col min="7944" max="7944" width="8.140625" style="70" bestFit="1" customWidth="1"/>
    <col min="7945" max="7945" width="5.7109375" style="70" bestFit="1" customWidth="1"/>
    <col min="7946" max="7946" width="3.5703125" style="70" bestFit="1" customWidth="1"/>
    <col min="7947" max="7947" width="5.7109375" style="70" bestFit="1" customWidth="1"/>
    <col min="7948" max="7948" width="8.7109375" style="70" bestFit="1" customWidth="1"/>
    <col min="7949" max="7949" width="11.28515625" style="70" bestFit="1" customWidth="1"/>
    <col min="7950" max="8191" width="9.140625" style="70"/>
    <col min="8192" max="8192" width="10.7109375" style="70" customWidth="1"/>
    <col min="8193" max="8193" width="8.7109375" style="70" bestFit="1" customWidth="1"/>
    <col min="8194" max="8194" width="8" style="70" bestFit="1" customWidth="1"/>
    <col min="8195" max="8195" width="7.28515625" style="70" bestFit="1" customWidth="1"/>
    <col min="8196" max="8196" width="5.7109375" style="70" bestFit="1" customWidth="1"/>
    <col min="8197" max="8197" width="2.7109375" style="70" bestFit="1" customWidth="1"/>
    <col min="8198" max="8198" width="14.42578125" style="70" bestFit="1" customWidth="1"/>
    <col min="8199" max="8199" width="92.28515625" style="70" bestFit="1" customWidth="1"/>
    <col min="8200" max="8200" width="8.140625" style="70" bestFit="1" customWidth="1"/>
    <col min="8201" max="8201" width="5.7109375" style="70" bestFit="1" customWidth="1"/>
    <col min="8202" max="8202" width="3.5703125" style="70" bestFit="1" customWidth="1"/>
    <col min="8203" max="8203" width="5.7109375" style="70" bestFit="1" customWidth="1"/>
    <col min="8204" max="8204" width="8.7109375" style="70" bestFit="1" customWidth="1"/>
    <col min="8205" max="8205" width="11.28515625" style="70" bestFit="1" customWidth="1"/>
    <col min="8206" max="8447" width="9.140625" style="70"/>
    <col min="8448" max="8448" width="10.7109375" style="70" customWidth="1"/>
    <col min="8449" max="8449" width="8.7109375" style="70" bestFit="1" customWidth="1"/>
    <col min="8450" max="8450" width="8" style="70" bestFit="1" customWidth="1"/>
    <col min="8451" max="8451" width="7.28515625" style="70" bestFit="1" customWidth="1"/>
    <col min="8452" max="8452" width="5.7109375" style="70" bestFit="1" customWidth="1"/>
    <col min="8453" max="8453" width="2.7109375" style="70" bestFit="1" customWidth="1"/>
    <col min="8454" max="8454" width="14.42578125" style="70" bestFit="1" customWidth="1"/>
    <col min="8455" max="8455" width="92.28515625" style="70" bestFit="1" customWidth="1"/>
    <col min="8456" max="8456" width="8.140625" style="70" bestFit="1" customWidth="1"/>
    <col min="8457" max="8457" width="5.7109375" style="70" bestFit="1" customWidth="1"/>
    <col min="8458" max="8458" width="3.5703125" style="70" bestFit="1" customWidth="1"/>
    <col min="8459" max="8459" width="5.7109375" style="70" bestFit="1" customWidth="1"/>
    <col min="8460" max="8460" width="8.7109375" style="70" bestFit="1" customWidth="1"/>
    <col min="8461" max="8461" width="11.28515625" style="70" bestFit="1" customWidth="1"/>
    <col min="8462" max="8703" width="9.140625" style="70"/>
    <col min="8704" max="8704" width="10.7109375" style="70" customWidth="1"/>
    <col min="8705" max="8705" width="8.7109375" style="70" bestFit="1" customWidth="1"/>
    <col min="8706" max="8706" width="8" style="70" bestFit="1" customWidth="1"/>
    <col min="8707" max="8707" width="7.28515625" style="70" bestFit="1" customWidth="1"/>
    <col min="8708" max="8708" width="5.7109375" style="70" bestFit="1" customWidth="1"/>
    <col min="8709" max="8709" width="2.7109375" style="70" bestFit="1" customWidth="1"/>
    <col min="8710" max="8710" width="14.42578125" style="70" bestFit="1" customWidth="1"/>
    <col min="8711" max="8711" width="92.28515625" style="70" bestFit="1" customWidth="1"/>
    <col min="8712" max="8712" width="8.140625" style="70" bestFit="1" customWidth="1"/>
    <col min="8713" max="8713" width="5.7109375" style="70" bestFit="1" customWidth="1"/>
    <col min="8714" max="8714" width="3.5703125" style="70" bestFit="1" customWidth="1"/>
    <col min="8715" max="8715" width="5.7109375" style="70" bestFit="1" customWidth="1"/>
    <col min="8716" max="8716" width="8.7109375" style="70" bestFit="1" customWidth="1"/>
    <col min="8717" max="8717" width="11.28515625" style="70" bestFit="1" customWidth="1"/>
    <col min="8718" max="8959" width="9.140625" style="70"/>
    <col min="8960" max="8960" width="10.7109375" style="70" customWidth="1"/>
    <col min="8961" max="8961" width="8.7109375" style="70" bestFit="1" customWidth="1"/>
    <col min="8962" max="8962" width="8" style="70" bestFit="1" customWidth="1"/>
    <col min="8963" max="8963" width="7.28515625" style="70" bestFit="1" customWidth="1"/>
    <col min="8964" max="8964" width="5.7109375" style="70" bestFit="1" customWidth="1"/>
    <col min="8965" max="8965" width="2.7109375" style="70" bestFit="1" customWidth="1"/>
    <col min="8966" max="8966" width="14.42578125" style="70" bestFit="1" customWidth="1"/>
    <col min="8967" max="8967" width="92.28515625" style="70" bestFit="1" customWidth="1"/>
    <col min="8968" max="8968" width="8.140625" style="70" bestFit="1" customWidth="1"/>
    <col min="8969" max="8969" width="5.7109375" style="70" bestFit="1" customWidth="1"/>
    <col min="8970" max="8970" width="3.5703125" style="70" bestFit="1" customWidth="1"/>
    <col min="8971" max="8971" width="5.7109375" style="70" bestFit="1" customWidth="1"/>
    <col min="8972" max="8972" width="8.7109375" style="70" bestFit="1" customWidth="1"/>
    <col min="8973" max="8973" width="11.28515625" style="70" bestFit="1" customWidth="1"/>
    <col min="8974" max="9215" width="9.140625" style="70"/>
    <col min="9216" max="9216" width="10.7109375" style="70" customWidth="1"/>
    <col min="9217" max="9217" width="8.7109375" style="70" bestFit="1" customWidth="1"/>
    <col min="9218" max="9218" width="8" style="70" bestFit="1" customWidth="1"/>
    <col min="9219" max="9219" width="7.28515625" style="70" bestFit="1" customWidth="1"/>
    <col min="9220" max="9220" width="5.7109375" style="70" bestFit="1" customWidth="1"/>
    <col min="9221" max="9221" width="2.7109375" style="70" bestFit="1" customWidth="1"/>
    <col min="9222" max="9222" width="14.42578125" style="70" bestFit="1" customWidth="1"/>
    <col min="9223" max="9223" width="92.28515625" style="70" bestFit="1" customWidth="1"/>
    <col min="9224" max="9224" width="8.140625" style="70" bestFit="1" customWidth="1"/>
    <col min="9225" max="9225" width="5.7109375" style="70" bestFit="1" customWidth="1"/>
    <col min="9226" max="9226" width="3.5703125" style="70" bestFit="1" customWidth="1"/>
    <col min="9227" max="9227" width="5.7109375" style="70" bestFit="1" customWidth="1"/>
    <col min="9228" max="9228" width="8.7109375" style="70" bestFit="1" customWidth="1"/>
    <col min="9229" max="9229" width="11.28515625" style="70" bestFit="1" customWidth="1"/>
    <col min="9230" max="9471" width="9.140625" style="70"/>
    <col min="9472" max="9472" width="10.7109375" style="70" customWidth="1"/>
    <col min="9473" max="9473" width="8.7109375" style="70" bestFit="1" customWidth="1"/>
    <col min="9474" max="9474" width="8" style="70" bestFit="1" customWidth="1"/>
    <col min="9475" max="9475" width="7.28515625" style="70" bestFit="1" customWidth="1"/>
    <col min="9476" max="9476" width="5.7109375" style="70" bestFit="1" customWidth="1"/>
    <col min="9477" max="9477" width="2.7109375" style="70" bestFit="1" customWidth="1"/>
    <col min="9478" max="9478" width="14.42578125" style="70" bestFit="1" customWidth="1"/>
    <col min="9479" max="9479" width="92.28515625" style="70" bestFit="1" customWidth="1"/>
    <col min="9480" max="9480" width="8.140625" style="70" bestFit="1" customWidth="1"/>
    <col min="9481" max="9481" width="5.7109375" style="70" bestFit="1" customWidth="1"/>
    <col min="9482" max="9482" width="3.5703125" style="70" bestFit="1" customWidth="1"/>
    <col min="9483" max="9483" width="5.7109375" style="70" bestFit="1" customWidth="1"/>
    <col min="9484" max="9484" width="8.7109375" style="70" bestFit="1" customWidth="1"/>
    <col min="9485" max="9485" width="11.28515625" style="70" bestFit="1" customWidth="1"/>
    <col min="9486" max="9727" width="9.140625" style="70"/>
    <col min="9728" max="9728" width="10.7109375" style="70" customWidth="1"/>
    <col min="9729" max="9729" width="8.7109375" style="70" bestFit="1" customWidth="1"/>
    <col min="9730" max="9730" width="8" style="70" bestFit="1" customWidth="1"/>
    <col min="9731" max="9731" width="7.28515625" style="70" bestFit="1" customWidth="1"/>
    <col min="9732" max="9732" width="5.7109375" style="70" bestFit="1" customWidth="1"/>
    <col min="9733" max="9733" width="2.7109375" style="70" bestFit="1" customWidth="1"/>
    <col min="9734" max="9734" width="14.42578125" style="70" bestFit="1" customWidth="1"/>
    <col min="9735" max="9735" width="92.28515625" style="70" bestFit="1" customWidth="1"/>
    <col min="9736" max="9736" width="8.140625" style="70" bestFit="1" customWidth="1"/>
    <col min="9737" max="9737" width="5.7109375" style="70" bestFit="1" customWidth="1"/>
    <col min="9738" max="9738" width="3.5703125" style="70" bestFit="1" customWidth="1"/>
    <col min="9739" max="9739" width="5.7109375" style="70" bestFit="1" customWidth="1"/>
    <col min="9740" max="9740" width="8.7109375" style="70" bestFit="1" customWidth="1"/>
    <col min="9741" max="9741" width="11.28515625" style="70" bestFit="1" customWidth="1"/>
    <col min="9742" max="9983" width="9.140625" style="70"/>
    <col min="9984" max="9984" width="10.7109375" style="70" customWidth="1"/>
    <col min="9985" max="9985" width="8.7109375" style="70" bestFit="1" customWidth="1"/>
    <col min="9986" max="9986" width="8" style="70" bestFit="1" customWidth="1"/>
    <col min="9987" max="9987" width="7.28515625" style="70" bestFit="1" customWidth="1"/>
    <col min="9988" max="9988" width="5.7109375" style="70" bestFit="1" customWidth="1"/>
    <col min="9989" max="9989" width="2.7109375" style="70" bestFit="1" customWidth="1"/>
    <col min="9990" max="9990" width="14.42578125" style="70" bestFit="1" customWidth="1"/>
    <col min="9991" max="9991" width="92.28515625" style="70" bestFit="1" customWidth="1"/>
    <col min="9992" max="9992" width="8.140625" style="70" bestFit="1" customWidth="1"/>
    <col min="9993" max="9993" width="5.7109375" style="70" bestFit="1" customWidth="1"/>
    <col min="9994" max="9994" width="3.5703125" style="70" bestFit="1" customWidth="1"/>
    <col min="9995" max="9995" width="5.7109375" style="70" bestFit="1" customWidth="1"/>
    <col min="9996" max="9996" width="8.7109375" style="70" bestFit="1" customWidth="1"/>
    <col min="9997" max="9997" width="11.28515625" style="70" bestFit="1" customWidth="1"/>
    <col min="9998" max="10239" width="9.140625" style="70"/>
    <col min="10240" max="10240" width="10.7109375" style="70" customWidth="1"/>
    <col min="10241" max="10241" width="8.7109375" style="70" bestFit="1" customWidth="1"/>
    <col min="10242" max="10242" width="8" style="70" bestFit="1" customWidth="1"/>
    <col min="10243" max="10243" width="7.28515625" style="70" bestFit="1" customWidth="1"/>
    <col min="10244" max="10244" width="5.7109375" style="70" bestFit="1" customWidth="1"/>
    <col min="10245" max="10245" width="2.7109375" style="70" bestFit="1" customWidth="1"/>
    <col min="10246" max="10246" width="14.42578125" style="70" bestFit="1" customWidth="1"/>
    <col min="10247" max="10247" width="92.28515625" style="70" bestFit="1" customWidth="1"/>
    <col min="10248" max="10248" width="8.140625" style="70" bestFit="1" customWidth="1"/>
    <col min="10249" max="10249" width="5.7109375" style="70" bestFit="1" customWidth="1"/>
    <col min="10250" max="10250" width="3.5703125" style="70" bestFit="1" customWidth="1"/>
    <col min="10251" max="10251" width="5.7109375" style="70" bestFit="1" customWidth="1"/>
    <col min="10252" max="10252" width="8.7109375" style="70" bestFit="1" customWidth="1"/>
    <col min="10253" max="10253" width="11.28515625" style="70" bestFit="1" customWidth="1"/>
    <col min="10254" max="10495" width="9.140625" style="70"/>
    <col min="10496" max="10496" width="10.7109375" style="70" customWidth="1"/>
    <col min="10497" max="10497" width="8.7109375" style="70" bestFit="1" customWidth="1"/>
    <col min="10498" max="10498" width="8" style="70" bestFit="1" customWidth="1"/>
    <col min="10499" max="10499" width="7.28515625" style="70" bestFit="1" customWidth="1"/>
    <col min="10500" max="10500" width="5.7109375" style="70" bestFit="1" customWidth="1"/>
    <col min="10501" max="10501" width="2.7109375" style="70" bestFit="1" customWidth="1"/>
    <col min="10502" max="10502" width="14.42578125" style="70" bestFit="1" customWidth="1"/>
    <col min="10503" max="10503" width="92.28515625" style="70" bestFit="1" customWidth="1"/>
    <col min="10504" max="10504" width="8.140625" style="70" bestFit="1" customWidth="1"/>
    <col min="10505" max="10505" width="5.7109375" style="70" bestFit="1" customWidth="1"/>
    <col min="10506" max="10506" width="3.5703125" style="70" bestFit="1" customWidth="1"/>
    <col min="10507" max="10507" width="5.7109375" style="70" bestFit="1" customWidth="1"/>
    <col min="10508" max="10508" width="8.7109375" style="70" bestFit="1" customWidth="1"/>
    <col min="10509" max="10509" width="11.28515625" style="70" bestFit="1" customWidth="1"/>
    <col min="10510" max="10751" width="9.140625" style="70"/>
    <col min="10752" max="10752" width="10.7109375" style="70" customWidth="1"/>
    <col min="10753" max="10753" width="8.7109375" style="70" bestFit="1" customWidth="1"/>
    <col min="10754" max="10754" width="8" style="70" bestFit="1" customWidth="1"/>
    <col min="10755" max="10755" width="7.28515625" style="70" bestFit="1" customWidth="1"/>
    <col min="10756" max="10756" width="5.7109375" style="70" bestFit="1" customWidth="1"/>
    <col min="10757" max="10757" width="2.7109375" style="70" bestFit="1" customWidth="1"/>
    <col min="10758" max="10758" width="14.42578125" style="70" bestFit="1" customWidth="1"/>
    <col min="10759" max="10759" width="92.28515625" style="70" bestFit="1" customWidth="1"/>
    <col min="10760" max="10760" width="8.140625" style="70" bestFit="1" customWidth="1"/>
    <col min="10761" max="10761" width="5.7109375" style="70" bestFit="1" customWidth="1"/>
    <col min="10762" max="10762" width="3.5703125" style="70" bestFit="1" customWidth="1"/>
    <col min="10763" max="10763" width="5.7109375" style="70" bestFit="1" customWidth="1"/>
    <col min="10764" max="10764" width="8.7109375" style="70" bestFit="1" customWidth="1"/>
    <col min="10765" max="10765" width="11.28515625" style="70" bestFit="1" customWidth="1"/>
    <col min="10766" max="11007" width="9.140625" style="70"/>
    <col min="11008" max="11008" width="10.7109375" style="70" customWidth="1"/>
    <col min="11009" max="11009" width="8.7109375" style="70" bestFit="1" customWidth="1"/>
    <col min="11010" max="11010" width="8" style="70" bestFit="1" customWidth="1"/>
    <col min="11011" max="11011" width="7.28515625" style="70" bestFit="1" customWidth="1"/>
    <col min="11012" max="11012" width="5.7109375" style="70" bestFit="1" customWidth="1"/>
    <col min="11013" max="11013" width="2.7109375" style="70" bestFit="1" customWidth="1"/>
    <col min="11014" max="11014" width="14.42578125" style="70" bestFit="1" customWidth="1"/>
    <col min="11015" max="11015" width="92.28515625" style="70" bestFit="1" customWidth="1"/>
    <col min="11016" max="11016" width="8.140625" style="70" bestFit="1" customWidth="1"/>
    <col min="11017" max="11017" width="5.7109375" style="70" bestFit="1" customWidth="1"/>
    <col min="11018" max="11018" width="3.5703125" style="70" bestFit="1" customWidth="1"/>
    <col min="11019" max="11019" width="5.7109375" style="70" bestFit="1" customWidth="1"/>
    <col min="11020" max="11020" width="8.7109375" style="70" bestFit="1" customWidth="1"/>
    <col min="11021" max="11021" width="11.28515625" style="70" bestFit="1" customWidth="1"/>
    <col min="11022" max="11263" width="9.140625" style="70"/>
    <col min="11264" max="11264" width="10.7109375" style="70" customWidth="1"/>
    <col min="11265" max="11265" width="8.7109375" style="70" bestFit="1" customWidth="1"/>
    <col min="11266" max="11266" width="8" style="70" bestFit="1" customWidth="1"/>
    <col min="11267" max="11267" width="7.28515625" style="70" bestFit="1" customWidth="1"/>
    <col min="11268" max="11268" width="5.7109375" style="70" bestFit="1" customWidth="1"/>
    <col min="11269" max="11269" width="2.7109375" style="70" bestFit="1" customWidth="1"/>
    <col min="11270" max="11270" width="14.42578125" style="70" bestFit="1" customWidth="1"/>
    <col min="11271" max="11271" width="92.28515625" style="70" bestFit="1" customWidth="1"/>
    <col min="11272" max="11272" width="8.140625" style="70" bestFit="1" customWidth="1"/>
    <col min="11273" max="11273" width="5.7109375" style="70" bestFit="1" customWidth="1"/>
    <col min="11274" max="11274" width="3.5703125" style="70" bestFit="1" customWidth="1"/>
    <col min="11275" max="11275" width="5.7109375" style="70" bestFit="1" customWidth="1"/>
    <col min="11276" max="11276" width="8.7109375" style="70" bestFit="1" customWidth="1"/>
    <col min="11277" max="11277" width="11.28515625" style="70" bestFit="1" customWidth="1"/>
    <col min="11278" max="11519" width="9.140625" style="70"/>
    <col min="11520" max="11520" width="10.7109375" style="70" customWidth="1"/>
    <col min="11521" max="11521" width="8.7109375" style="70" bestFit="1" customWidth="1"/>
    <col min="11522" max="11522" width="8" style="70" bestFit="1" customWidth="1"/>
    <col min="11523" max="11523" width="7.28515625" style="70" bestFit="1" customWidth="1"/>
    <col min="11524" max="11524" width="5.7109375" style="70" bestFit="1" customWidth="1"/>
    <col min="11525" max="11525" width="2.7109375" style="70" bestFit="1" customWidth="1"/>
    <col min="11526" max="11526" width="14.42578125" style="70" bestFit="1" customWidth="1"/>
    <col min="11527" max="11527" width="92.28515625" style="70" bestFit="1" customWidth="1"/>
    <col min="11528" max="11528" width="8.140625" style="70" bestFit="1" customWidth="1"/>
    <col min="11529" max="11529" width="5.7109375" style="70" bestFit="1" customWidth="1"/>
    <col min="11530" max="11530" width="3.5703125" style="70" bestFit="1" customWidth="1"/>
    <col min="11531" max="11531" width="5.7109375" style="70" bestFit="1" customWidth="1"/>
    <col min="11532" max="11532" width="8.7109375" style="70" bestFit="1" customWidth="1"/>
    <col min="11533" max="11533" width="11.28515625" style="70" bestFit="1" customWidth="1"/>
    <col min="11534" max="11775" width="9.140625" style="70"/>
    <col min="11776" max="11776" width="10.7109375" style="70" customWidth="1"/>
    <col min="11777" max="11777" width="8.7109375" style="70" bestFit="1" customWidth="1"/>
    <col min="11778" max="11778" width="8" style="70" bestFit="1" customWidth="1"/>
    <col min="11779" max="11779" width="7.28515625" style="70" bestFit="1" customWidth="1"/>
    <col min="11780" max="11780" width="5.7109375" style="70" bestFit="1" customWidth="1"/>
    <col min="11781" max="11781" width="2.7109375" style="70" bestFit="1" customWidth="1"/>
    <col min="11782" max="11782" width="14.42578125" style="70" bestFit="1" customWidth="1"/>
    <col min="11783" max="11783" width="92.28515625" style="70" bestFit="1" customWidth="1"/>
    <col min="11784" max="11784" width="8.140625" style="70" bestFit="1" customWidth="1"/>
    <col min="11785" max="11785" width="5.7109375" style="70" bestFit="1" customWidth="1"/>
    <col min="11786" max="11786" width="3.5703125" style="70" bestFit="1" customWidth="1"/>
    <col min="11787" max="11787" width="5.7109375" style="70" bestFit="1" customWidth="1"/>
    <col min="11788" max="11788" width="8.7109375" style="70" bestFit="1" customWidth="1"/>
    <col min="11789" max="11789" width="11.28515625" style="70" bestFit="1" customWidth="1"/>
    <col min="11790" max="12031" width="9.140625" style="70"/>
    <col min="12032" max="12032" width="10.7109375" style="70" customWidth="1"/>
    <col min="12033" max="12033" width="8.7109375" style="70" bestFit="1" customWidth="1"/>
    <col min="12034" max="12034" width="8" style="70" bestFit="1" customWidth="1"/>
    <col min="12035" max="12035" width="7.28515625" style="70" bestFit="1" customWidth="1"/>
    <col min="12036" max="12036" width="5.7109375" style="70" bestFit="1" customWidth="1"/>
    <col min="12037" max="12037" width="2.7109375" style="70" bestFit="1" customWidth="1"/>
    <col min="12038" max="12038" width="14.42578125" style="70" bestFit="1" customWidth="1"/>
    <col min="12039" max="12039" width="92.28515625" style="70" bestFit="1" customWidth="1"/>
    <col min="12040" max="12040" width="8.140625" style="70" bestFit="1" customWidth="1"/>
    <col min="12041" max="12041" width="5.7109375" style="70" bestFit="1" customWidth="1"/>
    <col min="12042" max="12042" width="3.5703125" style="70" bestFit="1" customWidth="1"/>
    <col min="12043" max="12043" width="5.7109375" style="70" bestFit="1" customWidth="1"/>
    <col min="12044" max="12044" width="8.7109375" style="70" bestFit="1" customWidth="1"/>
    <col min="12045" max="12045" width="11.28515625" style="70" bestFit="1" customWidth="1"/>
    <col min="12046" max="12287" width="9.140625" style="70"/>
    <col min="12288" max="12288" width="10.7109375" style="70" customWidth="1"/>
    <col min="12289" max="12289" width="8.7109375" style="70" bestFit="1" customWidth="1"/>
    <col min="12290" max="12290" width="8" style="70" bestFit="1" customWidth="1"/>
    <col min="12291" max="12291" width="7.28515625" style="70" bestFit="1" customWidth="1"/>
    <col min="12292" max="12292" width="5.7109375" style="70" bestFit="1" customWidth="1"/>
    <col min="12293" max="12293" width="2.7109375" style="70" bestFit="1" customWidth="1"/>
    <col min="12294" max="12294" width="14.42578125" style="70" bestFit="1" customWidth="1"/>
    <col min="12295" max="12295" width="92.28515625" style="70" bestFit="1" customWidth="1"/>
    <col min="12296" max="12296" width="8.140625" style="70" bestFit="1" customWidth="1"/>
    <col min="12297" max="12297" width="5.7109375" style="70" bestFit="1" customWidth="1"/>
    <col min="12298" max="12298" width="3.5703125" style="70" bestFit="1" customWidth="1"/>
    <col min="12299" max="12299" width="5.7109375" style="70" bestFit="1" customWidth="1"/>
    <col min="12300" max="12300" width="8.7109375" style="70" bestFit="1" customWidth="1"/>
    <col min="12301" max="12301" width="11.28515625" style="70" bestFit="1" customWidth="1"/>
    <col min="12302" max="12543" width="9.140625" style="70"/>
    <col min="12544" max="12544" width="10.7109375" style="70" customWidth="1"/>
    <col min="12545" max="12545" width="8.7109375" style="70" bestFit="1" customWidth="1"/>
    <col min="12546" max="12546" width="8" style="70" bestFit="1" customWidth="1"/>
    <col min="12547" max="12547" width="7.28515625" style="70" bestFit="1" customWidth="1"/>
    <col min="12548" max="12548" width="5.7109375" style="70" bestFit="1" customWidth="1"/>
    <col min="12549" max="12549" width="2.7109375" style="70" bestFit="1" customWidth="1"/>
    <col min="12550" max="12550" width="14.42578125" style="70" bestFit="1" customWidth="1"/>
    <col min="12551" max="12551" width="92.28515625" style="70" bestFit="1" customWidth="1"/>
    <col min="12552" max="12552" width="8.140625" style="70" bestFit="1" customWidth="1"/>
    <col min="12553" max="12553" width="5.7109375" style="70" bestFit="1" customWidth="1"/>
    <col min="12554" max="12554" width="3.5703125" style="70" bestFit="1" customWidth="1"/>
    <col min="12555" max="12555" width="5.7109375" style="70" bestFit="1" customWidth="1"/>
    <col min="12556" max="12556" width="8.7109375" style="70" bestFit="1" customWidth="1"/>
    <col min="12557" max="12557" width="11.28515625" style="70" bestFit="1" customWidth="1"/>
    <col min="12558" max="12799" width="9.140625" style="70"/>
    <col min="12800" max="12800" width="10.7109375" style="70" customWidth="1"/>
    <col min="12801" max="12801" width="8.7109375" style="70" bestFit="1" customWidth="1"/>
    <col min="12802" max="12802" width="8" style="70" bestFit="1" customWidth="1"/>
    <col min="12803" max="12803" width="7.28515625" style="70" bestFit="1" customWidth="1"/>
    <col min="12804" max="12804" width="5.7109375" style="70" bestFit="1" customWidth="1"/>
    <col min="12805" max="12805" width="2.7109375" style="70" bestFit="1" customWidth="1"/>
    <col min="12806" max="12806" width="14.42578125" style="70" bestFit="1" customWidth="1"/>
    <col min="12807" max="12807" width="92.28515625" style="70" bestFit="1" customWidth="1"/>
    <col min="12808" max="12808" width="8.140625" style="70" bestFit="1" customWidth="1"/>
    <col min="12809" max="12809" width="5.7109375" style="70" bestFit="1" customWidth="1"/>
    <col min="12810" max="12810" width="3.5703125" style="70" bestFit="1" customWidth="1"/>
    <col min="12811" max="12811" width="5.7109375" style="70" bestFit="1" customWidth="1"/>
    <col min="12812" max="12812" width="8.7109375" style="70" bestFit="1" customWidth="1"/>
    <col min="12813" max="12813" width="11.28515625" style="70" bestFit="1" customWidth="1"/>
    <col min="12814" max="13055" width="9.140625" style="70"/>
    <col min="13056" max="13056" width="10.7109375" style="70" customWidth="1"/>
    <col min="13057" max="13057" width="8.7109375" style="70" bestFit="1" customWidth="1"/>
    <col min="13058" max="13058" width="8" style="70" bestFit="1" customWidth="1"/>
    <col min="13059" max="13059" width="7.28515625" style="70" bestFit="1" customWidth="1"/>
    <col min="13060" max="13060" width="5.7109375" style="70" bestFit="1" customWidth="1"/>
    <col min="13061" max="13061" width="2.7109375" style="70" bestFit="1" customWidth="1"/>
    <col min="13062" max="13062" width="14.42578125" style="70" bestFit="1" customWidth="1"/>
    <col min="13063" max="13063" width="92.28515625" style="70" bestFit="1" customWidth="1"/>
    <col min="13064" max="13064" width="8.140625" style="70" bestFit="1" customWidth="1"/>
    <col min="13065" max="13065" width="5.7109375" style="70" bestFit="1" customWidth="1"/>
    <col min="13066" max="13066" width="3.5703125" style="70" bestFit="1" customWidth="1"/>
    <col min="13067" max="13067" width="5.7109375" style="70" bestFit="1" customWidth="1"/>
    <col min="13068" max="13068" width="8.7109375" style="70" bestFit="1" customWidth="1"/>
    <col min="13069" max="13069" width="11.28515625" style="70" bestFit="1" customWidth="1"/>
    <col min="13070" max="13311" width="9.140625" style="70"/>
    <col min="13312" max="13312" width="10.7109375" style="70" customWidth="1"/>
    <col min="13313" max="13313" width="8.7109375" style="70" bestFit="1" customWidth="1"/>
    <col min="13314" max="13314" width="8" style="70" bestFit="1" customWidth="1"/>
    <col min="13315" max="13315" width="7.28515625" style="70" bestFit="1" customWidth="1"/>
    <col min="13316" max="13316" width="5.7109375" style="70" bestFit="1" customWidth="1"/>
    <col min="13317" max="13317" width="2.7109375" style="70" bestFit="1" customWidth="1"/>
    <col min="13318" max="13318" width="14.42578125" style="70" bestFit="1" customWidth="1"/>
    <col min="13319" max="13319" width="92.28515625" style="70" bestFit="1" customWidth="1"/>
    <col min="13320" max="13320" width="8.140625" style="70" bestFit="1" customWidth="1"/>
    <col min="13321" max="13321" width="5.7109375" style="70" bestFit="1" customWidth="1"/>
    <col min="13322" max="13322" width="3.5703125" style="70" bestFit="1" customWidth="1"/>
    <col min="13323" max="13323" width="5.7109375" style="70" bestFit="1" customWidth="1"/>
    <col min="13324" max="13324" width="8.7109375" style="70" bestFit="1" customWidth="1"/>
    <col min="13325" max="13325" width="11.28515625" style="70" bestFit="1" customWidth="1"/>
    <col min="13326" max="13567" width="9.140625" style="70"/>
    <col min="13568" max="13568" width="10.7109375" style="70" customWidth="1"/>
    <col min="13569" max="13569" width="8.7109375" style="70" bestFit="1" customWidth="1"/>
    <col min="13570" max="13570" width="8" style="70" bestFit="1" customWidth="1"/>
    <col min="13571" max="13571" width="7.28515625" style="70" bestFit="1" customWidth="1"/>
    <col min="13572" max="13572" width="5.7109375" style="70" bestFit="1" customWidth="1"/>
    <col min="13573" max="13573" width="2.7109375" style="70" bestFit="1" customWidth="1"/>
    <col min="13574" max="13574" width="14.42578125" style="70" bestFit="1" customWidth="1"/>
    <col min="13575" max="13575" width="92.28515625" style="70" bestFit="1" customWidth="1"/>
    <col min="13576" max="13576" width="8.140625" style="70" bestFit="1" customWidth="1"/>
    <col min="13577" max="13577" width="5.7109375" style="70" bestFit="1" customWidth="1"/>
    <col min="13578" max="13578" width="3.5703125" style="70" bestFit="1" customWidth="1"/>
    <col min="13579" max="13579" width="5.7109375" style="70" bestFit="1" customWidth="1"/>
    <col min="13580" max="13580" width="8.7109375" style="70" bestFit="1" customWidth="1"/>
    <col min="13581" max="13581" width="11.28515625" style="70" bestFit="1" customWidth="1"/>
    <col min="13582" max="13823" width="9.140625" style="70"/>
    <col min="13824" max="13824" width="10.7109375" style="70" customWidth="1"/>
    <col min="13825" max="13825" width="8.7109375" style="70" bestFit="1" customWidth="1"/>
    <col min="13826" max="13826" width="8" style="70" bestFit="1" customWidth="1"/>
    <col min="13827" max="13827" width="7.28515625" style="70" bestFit="1" customWidth="1"/>
    <col min="13828" max="13828" width="5.7109375" style="70" bestFit="1" customWidth="1"/>
    <col min="13829" max="13829" width="2.7109375" style="70" bestFit="1" customWidth="1"/>
    <col min="13830" max="13830" width="14.42578125" style="70" bestFit="1" customWidth="1"/>
    <col min="13831" max="13831" width="92.28515625" style="70" bestFit="1" customWidth="1"/>
    <col min="13832" max="13832" width="8.140625" style="70" bestFit="1" customWidth="1"/>
    <col min="13833" max="13833" width="5.7109375" style="70" bestFit="1" customWidth="1"/>
    <col min="13834" max="13834" width="3.5703125" style="70" bestFit="1" customWidth="1"/>
    <col min="13835" max="13835" width="5.7109375" style="70" bestFit="1" customWidth="1"/>
    <col min="13836" max="13836" width="8.7109375" style="70" bestFit="1" customWidth="1"/>
    <col min="13837" max="13837" width="11.28515625" style="70" bestFit="1" customWidth="1"/>
    <col min="13838" max="14079" width="9.140625" style="70"/>
    <col min="14080" max="14080" width="10.7109375" style="70" customWidth="1"/>
    <col min="14081" max="14081" width="8.7109375" style="70" bestFit="1" customWidth="1"/>
    <col min="14082" max="14082" width="8" style="70" bestFit="1" customWidth="1"/>
    <col min="14083" max="14083" width="7.28515625" style="70" bestFit="1" customWidth="1"/>
    <col min="14084" max="14084" width="5.7109375" style="70" bestFit="1" customWidth="1"/>
    <col min="14085" max="14085" width="2.7109375" style="70" bestFit="1" customWidth="1"/>
    <col min="14086" max="14086" width="14.42578125" style="70" bestFit="1" customWidth="1"/>
    <col min="14087" max="14087" width="92.28515625" style="70" bestFit="1" customWidth="1"/>
    <col min="14088" max="14088" width="8.140625" style="70" bestFit="1" customWidth="1"/>
    <col min="14089" max="14089" width="5.7109375" style="70" bestFit="1" customWidth="1"/>
    <col min="14090" max="14090" width="3.5703125" style="70" bestFit="1" customWidth="1"/>
    <col min="14091" max="14091" width="5.7109375" style="70" bestFit="1" customWidth="1"/>
    <col min="14092" max="14092" width="8.7109375" style="70" bestFit="1" customWidth="1"/>
    <col min="14093" max="14093" width="11.28515625" style="70" bestFit="1" customWidth="1"/>
    <col min="14094" max="14335" width="9.140625" style="70"/>
    <col min="14336" max="14336" width="10.7109375" style="70" customWidth="1"/>
    <col min="14337" max="14337" width="8.7109375" style="70" bestFit="1" customWidth="1"/>
    <col min="14338" max="14338" width="8" style="70" bestFit="1" customWidth="1"/>
    <col min="14339" max="14339" width="7.28515625" style="70" bestFit="1" customWidth="1"/>
    <col min="14340" max="14340" width="5.7109375" style="70" bestFit="1" customWidth="1"/>
    <col min="14341" max="14341" width="2.7109375" style="70" bestFit="1" customWidth="1"/>
    <col min="14342" max="14342" width="14.42578125" style="70" bestFit="1" customWidth="1"/>
    <col min="14343" max="14343" width="92.28515625" style="70" bestFit="1" customWidth="1"/>
    <col min="14344" max="14344" width="8.140625" style="70" bestFit="1" customWidth="1"/>
    <col min="14345" max="14345" width="5.7109375" style="70" bestFit="1" customWidth="1"/>
    <col min="14346" max="14346" width="3.5703125" style="70" bestFit="1" customWidth="1"/>
    <col min="14347" max="14347" width="5.7109375" style="70" bestFit="1" customWidth="1"/>
    <col min="14348" max="14348" width="8.7109375" style="70" bestFit="1" customWidth="1"/>
    <col min="14349" max="14349" width="11.28515625" style="70" bestFit="1" customWidth="1"/>
    <col min="14350" max="14591" width="9.140625" style="70"/>
    <col min="14592" max="14592" width="10.7109375" style="70" customWidth="1"/>
    <col min="14593" max="14593" width="8.7109375" style="70" bestFit="1" customWidth="1"/>
    <col min="14594" max="14594" width="8" style="70" bestFit="1" customWidth="1"/>
    <col min="14595" max="14595" width="7.28515625" style="70" bestFit="1" customWidth="1"/>
    <col min="14596" max="14596" width="5.7109375" style="70" bestFit="1" customWidth="1"/>
    <col min="14597" max="14597" width="2.7109375" style="70" bestFit="1" customWidth="1"/>
    <col min="14598" max="14598" width="14.42578125" style="70" bestFit="1" customWidth="1"/>
    <col min="14599" max="14599" width="92.28515625" style="70" bestFit="1" customWidth="1"/>
    <col min="14600" max="14600" width="8.140625" style="70" bestFit="1" customWidth="1"/>
    <col min="14601" max="14601" width="5.7109375" style="70" bestFit="1" customWidth="1"/>
    <col min="14602" max="14602" width="3.5703125" style="70" bestFit="1" customWidth="1"/>
    <col min="14603" max="14603" width="5.7109375" style="70" bestFit="1" customWidth="1"/>
    <col min="14604" max="14604" width="8.7109375" style="70" bestFit="1" customWidth="1"/>
    <col min="14605" max="14605" width="11.28515625" style="70" bestFit="1" customWidth="1"/>
    <col min="14606" max="14847" width="9.140625" style="70"/>
    <col min="14848" max="14848" width="10.7109375" style="70" customWidth="1"/>
    <col min="14849" max="14849" width="8.7109375" style="70" bestFit="1" customWidth="1"/>
    <col min="14850" max="14850" width="8" style="70" bestFit="1" customWidth="1"/>
    <col min="14851" max="14851" width="7.28515625" style="70" bestFit="1" customWidth="1"/>
    <col min="14852" max="14852" width="5.7109375" style="70" bestFit="1" customWidth="1"/>
    <col min="14853" max="14853" width="2.7109375" style="70" bestFit="1" customWidth="1"/>
    <col min="14854" max="14854" width="14.42578125" style="70" bestFit="1" customWidth="1"/>
    <col min="14855" max="14855" width="92.28515625" style="70" bestFit="1" customWidth="1"/>
    <col min="14856" max="14856" width="8.140625" style="70" bestFit="1" customWidth="1"/>
    <col min="14857" max="14857" width="5.7109375" style="70" bestFit="1" customWidth="1"/>
    <col min="14858" max="14858" width="3.5703125" style="70" bestFit="1" customWidth="1"/>
    <col min="14859" max="14859" width="5.7109375" style="70" bestFit="1" customWidth="1"/>
    <col min="14860" max="14860" width="8.7109375" style="70" bestFit="1" customWidth="1"/>
    <col min="14861" max="14861" width="11.28515625" style="70" bestFit="1" customWidth="1"/>
    <col min="14862" max="15103" width="9.140625" style="70"/>
    <col min="15104" max="15104" width="10.7109375" style="70" customWidth="1"/>
    <col min="15105" max="15105" width="8.7109375" style="70" bestFit="1" customWidth="1"/>
    <col min="15106" max="15106" width="8" style="70" bestFit="1" customWidth="1"/>
    <col min="15107" max="15107" width="7.28515625" style="70" bestFit="1" customWidth="1"/>
    <col min="15108" max="15108" width="5.7109375" style="70" bestFit="1" customWidth="1"/>
    <col min="15109" max="15109" width="2.7109375" style="70" bestFit="1" customWidth="1"/>
    <col min="15110" max="15110" width="14.42578125" style="70" bestFit="1" customWidth="1"/>
    <col min="15111" max="15111" width="92.28515625" style="70" bestFit="1" customWidth="1"/>
    <col min="15112" max="15112" width="8.140625" style="70" bestFit="1" customWidth="1"/>
    <col min="15113" max="15113" width="5.7109375" style="70" bestFit="1" customWidth="1"/>
    <col min="15114" max="15114" width="3.5703125" style="70" bestFit="1" customWidth="1"/>
    <col min="15115" max="15115" width="5.7109375" style="70" bestFit="1" customWidth="1"/>
    <col min="15116" max="15116" width="8.7109375" style="70" bestFit="1" customWidth="1"/>
    <col min="15117" max="15117" width="11.28515625" style="70" bestFit="1" customWidth="1"/>
    <col min="15118" max="15359" width="9.140625" style="70"/>
    <col min="15360" max="15360" width="10.7109375" style="70" customWidth="1"/>
    <col min="15361" max="15361" width="8.7109375" style="70" bestFit="1" customWidth="1"/>
    <col min="15362" max="15362" width="8" style="70" bestFit="1" customWidth="1"/>
    <col min="15363" max="15363" width="7.28515625" style="70" bestFit="1" customWidth="1"/>
    <col min="15364" max="15364" width="5.7109375" style="70" bestFit="1" customWidth="1"/>
    <col min="15365" max="15365" width="2.7109375" style="70" bestFit="1" customWidth="1"/>
    <col min="15366" max="15366" width="14.42578125" style="70" bestFit="1" customWidth="1"/>
    <col min="15367" max="15367" width="92.28515625" style="70" bestFit="1" customWidth="1"/>
    <col min="15368" max="15368" width="8.140625" style="70" bestFit="1" customWidth="1"/>
    <col min="15369" max="15369" width="5.7109375" style="70" bestFit="1" customWidth="1"/>
    <col min="15370" max="15370" width="3.5703125" style="70" bestFit="1" customWidth="1"/>
    <col min="15371" max="15371" width="5.7109375" style="70" bestFit="1" customWidth="1"/>
    <col min="15372" max="15372" width="8.7109375" style="70" bestFit="1" customWidth="1"/>
    <col min="15373" max="15373" width="11.28515625" style="70" bestFit="1" customWidth="1"/>
    <col min="15374" max="15615" width="9.140625" style="70"/>
    <col min="15616" max="15616" width="10.7109375" style="70" customWidth="1"/>
    <col min="15617" max="15617" width="8.7109375" style="70" bestFit="1" customWidth="1"/>
    <col min="15618" max="15618" width="8" style="70" bestFit="1" customWidth="1"/>
    <col min="15619" max="15619" width="7.28515625" style="70" bestFit="1" customWidth="1"/>
    <col min="15620" max="15620" width="5.7109375" style="70" bestFit="1" customWidth="1"/>
    <col min="15621" max="15621" width="2.7109375" style="70" bestFit="1" customWidth="1"/>
    <col min="15622" max="15622" width="14.42578125" style="70" bestFit="1" customWidth="1"/>
    <col min="15623" max="15623" width="92.28515625" style="70" bestFit="1" customWidth="1"/>
    <col min="15624" max="15624" width="8.140625" style="70" bestFit="1" customWidth="1"/>
    <col min="15625" max="15625" width="5.7109375" style="70" bestFit="1" customWidth="1"/>
    <col min="15626" max="15626" width="3.5703125" style="70" bestFit="1" customWidth="1"/>
    <col min="15627" max="15627" width="5.7109375" style="70" bestFit="1" customWidth="1"/>
    <col min="15628" max="15628" width="8.7109375" style="70" bestFit="1" customWidth="1"/>
    <col min="15629" max="15629" width="11.28515625" style="70" bestFit="1" customWidth="1"/>
    <col min="15630" max="15871" width="9.140625" style="70"/>
    <col min="15872" max="15872" width="10.7109375" style="70" customWidth="1"/>
    <col min="15873" max="15873" width="8.7109375" style="70" bestFit="1" customWidth="1"/>
    <col min="15874" max="15874" width="8" style="70" bestFit="1" customWidth="1"/>
    <col min="15875" max="15875" width="7.28515625" style="70" bestFit="1" customWidth="1"/>
    <col min="15876" max="15876" width="5.7109375" style="70" bestFit="1" customWidth="1"/>
    <col min="15877" max="15877" width="2.7109375" style="70" bestFit="1" customWidth="1"/>
    <col min="15878" max="15878" width="14.42578125" style="70" bestFit="1" customWidth="1"/>
    <col min="15879" max="15879" width="92.28515625" style="70" bestFit="1" customWidth="1"/>
    <col min="15880" max="15880" width="8.140625" style="70" bestFit="1" customWidth="1"/>
    <col min="15881" max="15881" width="5.7109375" style="70" bestFit="1" customWidth="1"/>
    <col min="15882" max="15882" width="3.5703125" style="70" bestFit="1" customWidth="1"/>
    <col min="15883" max="15883" width="5.7109375" style="70" bestFit="1" customWidth="1"/>
    <col min="15884" max="15884" width="8.7109375" style="70" bestFit="1" customWidth="1"/>
    <col min="15885" max="15885" width="11.28515625" style="70" bestFit="1" customWidth="1"/>
    <col min="15886" max="16127" width="9.140625" style="70"/>
    <col min="16128" max="16128" width="10.7109375" style="70" customWidth="1"/>
    <col min="16129" max="16129" width="8.7109375" style="70" bestFit="1" customWidth="1"/>
    <col min="16130" max="16130" width="8" style="70" bestFit="1" customWidth="1"/>
    <col min="16131" max="16131" width="7.28515625" style="70" bestFit="1" customWidth="1"/>
    <col min="16132" max="16132" width="5.7109375" style="70" bestFit="1" customWidth="1"/>
    <col min="16133" max="16133" width="2.7109375" style="70" bestFit="1" customWidth="1"/>
    <col min="16134" max="16134" width="14.42578125" style="70" bestFit="1" customWidth="1"/>
    <col min="16135" max="16135" width="92.28515625" style="70" bestFit="1" customWidth="1"/>
    <col min="16136" max="16136" width="8.140625" style="70" bestFit="1" customWidth="1"/>
    <col min="16137" max="16137" width="5.7109375" style="70" bestFit="1" customWidth="1"/>
    <col min="16138" max="16138" width="3.5703125" style="70" bestFit="1" customWidth="1"/>
    <col min="16139" max="16139" width="5.7109375" style="70" bestFit="1" customWidth="1"/>
    <col min="16140" max="16140" width="8.7109375" style="70" bestFit="1" customWidth="1"/>
    <col min="16141" max="16141" width="11.28515625" style="70" bestFit="1" customWidth="1"/>
    <col min="16142" max="16384" width="9.140625" style="70"/>
  </cols>
  <sheetData>
    <row r="1" spans="1:21" ht="30" customHeight="1">
      <c r="A1" s="171" t="s">
        <v>205</v>
      </c>
    </row>
    <row r="2" spans="1:21">
      <c r="A2" s="84" t="s">
        <v>206</v>
      </c>
    </row>
    <row r="3" spans="1:21">
      <c r="A3" s="84" t="s">
        <v>207</v>
      </c>
    </row>
    <row r="4" spans="1:21" ht="22.15" customHeight="1">
      <c r="A4" s="85" t="s">
        <v>395</v>
      </c>
    </row>
    <row r="5" spans="1:21" ht="85.15" customHeight="1">
      <c r="A5" s="86" t="s">
        <v>210</v>
      </c>
      <c r="B5" s="86" t="s">
        <v>211</v>
      </c>
      <c r="C5" s="87" t="s">
        <v>396</v>
      </c>
      <c r="D5" s="87" t="s">
        <v>213</v>
      </c>
      <c r="E5" s="172" t="s">
        <v>213</v>
      </c>
      <c r="F5" s="172"/>
      <c r="G5" s="172" t="s">
        <v>397</v>
      </c>
      <c r="H5" s="86" t="s">
        <v>216</v>
      </c>
      <c r="I5" s="87" t="s">
        <v>217</v>
      </c>
      <c r="J5" s="87" t="s">
        <v>214</v>
      </c>
      <c r="K5" s="87" t="s">
        <v>215</v>
      </c>
      <c r="L5" s="87" t="s">
        <v>218</v>
      </c>
      <c r="M5" s="87" t="s">
        <v>219</v>
      </c>
      <c r="N5" s="87" t="s">
        <v>220</v>
      </c>
      <c r="O5" s="87" t="s">
        <v>221</v>
      </c>
      <c r="P5" s="87" t="s">
        <v>222</v>
      </c>
      <c r="Q5" s="87" t="s">
        <v>223</v>
      </c>
      <c r="R5" s="87" t="s">
        <v>398</v>
      </c>
      <c r="S5" s="87" t="s">
        <v>399</v>
      </c>
    </row>
    <row r="6" spans="1:21" ht="23.45" customHeight="1">
      <c r="A6" s="173">
        <v>2863</v>
      </c>
      <c r="B6" s="174" t="s">
        <v>4</v>
      </c>
      <c r="C6" s="174" t="s">
        <v>288</v>
      </c>
      <c r="D6" s="174"/>
      <c r="E6" s="175">
        <v>160</v>
      </c>
      <c r="F6" s="176" t="s">
        <v>400</v>
      </c>
      <c r="G6" s="177"/>
      <c r="H6" s="178" t="s">
        <v>401</v>
      </c>
      <c r="I6" s="174" t="s">
        <v>245</v>
      </c>
      <c r="J6" s="174" t="s">
        <v>402</v>
      </c>
      <c r="K6" s="174" t="s">
        <v>403</v>
      </c>
      <c r="L6" s="174" t="s">
        <v>71</v>
      </c>
      <c r="M6" s="174">
        <v>128</v>
      </c>
      <c r="N6" s="179">
        <v>1</v>
      </c>
      <c r="O6" s="180">
        <v>14.4</v>
      </c>
      <c r="P6" s="181">
        <f>IF(I6="AR",M6*N6*O6*2,M6*N6*O6)</f>
        <v>1843.2</v>
      </c>
      <c r="Q6" s="292" t="s">
        <v>404</v>
      </c>
      <c r="R6" s="182" t="s">
        <v>405</v>
      </c>
      <c r="S6" s="294" t="s">
        <v>406</v>
      </c>
      <c r="T6" s="70">
        <v>1.708129039272579</v>
      </c>
      <c r="U6" s="78">
        <f>N6*O6*1.1</f>
        <v>15.840000000000002</v>
      </c>
    </row>
    <row r="7" spans="1:21" ht="23.45" customHeight="1">
      <c r="A7" s="183">
        <v>2885</v>
      </c>
      <c r="B7" s="184" t="s">
        <v>4</v>
      </c>
      <c r="C7" s="184" t="s">
        <v>288</v>
      </c>
      <c r="D7" s="184"/>
      <c r="E7" s="185">
        <v>160</v>
      </c>
      <c r="F7" s="186" t="s">
        <v>400</v>
      </c>
      <c r="G7" s="187"/>
      <c r="H7" s="188" t="s">
        <v>401</v>
      </c>
      <c r="I7" s="184" t="s">
        <v>239</v>
      </c>
      <c r="J7" s="184" t="s">
        <v>402</v>
      </c>
      <c r="K7" s="184" t="s">
        <v>403</v>
      </c>
      <c r="L7" s="184" t="s">
        <v>71</v>
      </c>
      <c r="M7" s="184">
        <v>128</v>
      </c>
      <c r="N7" s="189">
        <v>1</v>
      </c>
      <c r="O7" s="190">
        <v>14.4</v>
      </c>
      <c r="P7" s="191">
        <f t="shared" ref="P7:P17" si="0">IF(I7="AR",M7*N7*O7*2,M7*N7*O7)</f>
        <v>1843.2</v>
      </c>
      <c r="Q7" s="293"/>
      <c r="R7" s="192" t="s">
        <v>407</v>
      </c>
      <c r="S7" s="295" t="s">
        <v>406</v>
      </c>
      <c r="T7" s="70">
        <v>1.708129039272579</v>
      </c>
      <c r="U7" s="78">
        <f t="shared" ref="U7:U17" si="1">N7*O7*1.1</f>
        <v>15.840000000000002</v>
      </c>
    </row>
    <row r="8" spans="1:21" ht="23.45" customHeight="1">
      <c r="A8" s="193">
        <v>3158</v>
      </c>
      <c r="B8" s="194" t="s">
        <v>4</v>
      </c>
      <c r="C8" s="194" t="s">
        <v>408</v>
      </c>
      <c r="D8" s="195"/>
      <c r="E8" s="196">
        <v>161</v>
      </c>
      <c r="F8" s="197" t="s">
        <v>409</v>
      </c>
      <c r="G8" s="197"/>
      <c r="H8" s="198" t="s">
        <v>410</v>
      </c>
      <c r="I8" s="194" t="s">
        <v>245</v>
      </c>
      <c r="J8" s="194" t="s">
        <v>403</v>
      </c>
      <c r="K8" s="194" t="s">
        <v>411</v>
      </c>
      <c r="L8" s="194" t="s">
        <v>71</v>
      </c>
      <c r="M8" s="199">
        <v>128</v>
      </c>
      <c r="N8" s="200">
        <v>1</v>
      </c>
      <c r="O8" s="201">
        <v>21</v>
      </c>
      <c r="P8" s="202">
        <f t="shared" si="0"/>
        <v>2688</v>
      </c>
      <c r="Q8" s="296" t="s">
        <v>404</v>
      </c>
      <c r="R8" s="203" t="s">
        <v>405</v>
      </c>
      <c r="S8" s="298" t="s">
        <v>412</v>
      </c>
      <c r="T8" s="70">
        <v>1.708129039272579</v>
      </c>
      <c r="U8" s="78">
        <f t="shared" si="1"/>
        <v>23.1</v>
      </c>
    </row>
    <row r="9" spans="1:21" ht="23.45" customHeight="1">
      <c r="A9" s="193">
        <v>2975</v>
      </c>
      <c r="B9" s="194" t="s">
        <v>4</v>
      </c>
      <c r="C9" s="194" t="s">
        <v>413</v>
      </c>
      <c r="D9" s="195"/>
      <c r="E9" s="196">
        <v>161</v>
      </c>
      <c r="F9" s="197" t="s">
        <v>409</v>
      </c>
      <c r="G9" s="197"/>
      <c r="H9" s="198" t="s">
        <v>410</v>
      </c>
      <c r="I9" s="194" t="s">
        <v>239</v>
      </c>
      <c r="J9" s="194" t="s">
        <v>403</v>
      </c>
      <c r="K9" s="194" t="s">
        <v>411</v>
      </c>
      <c r="L9" s="194" t="s">
        <v>71</v>
      </c>
      <c r="M9" s="199">
        <v>128</v>
      </c>
      <c r="N9" s="200">
        <v>1</v>
      </c>
      <c r="O9" s="201">
        <v>21</v>
      </c>
      <c r="P9" s="202">
        <f t="shared" si="0"/>
        <v>2688</v>
      </c>
      <c r="Q9" s="297"/>
      <c r="R9" s="203" t="s">
        <v>407</v>
      </c>
      <c r="S9" s="299"/>
      <c r="T9" s="70">
        <v>1.708129039272579</v>
      </c>
      <c r="U9" s="78">
        <f t="shared" si="1"/>
        <v>23.1</v>
      </c>
    </row>
    <row r="10" spans="1:21" ht="23.45" customHeight="1">
      <c r="A10" s="183">
        <v>2898</v>
      </c>
      <c r="B10" s="184" t="s">
        <v>4</v>
      </c>
      <c r="C10" s="184">
        <v>1</v>
      </c>
      <c r="D10" s="204"/>
      <c r="E10" s="185">
        <v>166</v>
      </c>
      <c r="F10" s="186" t="s">
        <v>414</v>
      </c>
      <c r="G10" s="186"/>
      <c r="H10" s="205" t="s">
        <v>415</v>
      </c>
      <c r="I10" s="184" t="s">
        <v>245</v>
      </c>
      <c r="J10" s="184" t="s">
        <v>416</v>
      </c>
      <c r="K10" s="184" t="s">
        <v>403</v>
      </c>
      <c r="L10" s="184" t="s">
        <v>71</v>
      </c>
      <c r="M10" s="184">
        <v>128</v>
      </c>
      <c r="N10" s="189">
        <v>3</v>
      </c>
      <c r="O10" s="190">
        <v>8.1</v>
      </c>
      <c r="P10" s="191">
        <f t="shared" si="0"/>
        <v>3110.3999999999996</v>
      </c>
      <c r="Q10" s="292" t="s">
        <v>404</v>
      </c>
      <c r="R10" s="192" t="s">
        <v>417</v>
      </c>
      <c r="S10" s="294" t="s">
        <v>418</v>
      </c>
      <c r="T10" s="70">
        <v>1.708129039272579</v>
      </c>
      <c r="U10" s="78">
        <f t="shared" si="1"/>
        <v>26.73</v>
      </c>
    </row>
    <row r="11" spans="1:21" ht="23.45" customHeight="1">
      <c r="A11" s="183">
        <v>2921</v>
      </c>
      <c r="B11" s="184" t="s">
        <v>4</v>
      </c>
      <c r="C11" s="184">
        <v>1</v>
      </c>
      <c r="D11" s="204"/>
      <c r="E11" s="185">
        <v>166</v>
      </c>
      <c r="F11" s="186" t="s">
        <v>414</v>
      </c>
      <c r="G11" s="186"/>
      <c r="H11" s="205" t="s">
        <v>415</v>
      </c>
      <c r="I11" s="184" t="s">
        <v>239</v>
      </c>
      <c r="J11" s="184" t="s">
        <v>416</v>
      </c>
      <c r="K11" s="184" t="s">
        <v>403</v>
      </c>
      <c r="L11" s="184" t="s">
        <v>71</v>
      </c>
      <c r="M11" s="184">
        <v>128</v>
      </c>
      <c r="N11" s="189">
        <v>3</v>
      </c>
      <c r="O11" s="190">
        <v>8.1</v>
      </c>
      <c r="P11" s="191">
        <f t="shared" si="0"/>
        <v>3110.3999999999996</v>
      </c>
      <c r="Q11" s="293" t="s">
        <v>404</v>
      </c>
      <c r="R11" s="192" t="s">
        <v>419</v>
      </c>
      <c r="S11" s="295" t="s">
        <v>418</v>
      </c>
      <c r="T11" s="70">
        <v>1.708129039272579</v>
      </c>
      <c r="U11" s="78">
        <f t="shared" si="1"/>
        <v>26.73</v>
      </c>
    </row>
    <row r="12" spans="1:21" ht="23.45" customHeight="1">
      <c r="A12" s="206">
        <v>2977</v>
      </c>
      <c r="B12" s="194" t="s">
        <v>4</v>
      </c>
      <c r="C12" s="194" t="s">
        <v>288</v>
      </c>
      <c r="D12" s="195"/>
      <c r="E12" s="196">
        <v>170</v>
      </c>
      <c r="F12" s="197" t="s">
        <v>420</v>
      </c>
      <c r="G12" s="197"/>
      <c r="H12" s="198" t="s">
        <v>421</v>
      </c>
      <c r="I12" s="194" t="s">
        <v>245</v>
      </c>
      <c r="J12" s="194" t="s">
        <v>403</v>
      </c>
      <c r="K12" s="194" t="s">
        <v>422</v>
      </c>
      <c r="L12" s="194" t="s">
        <v>71</v>
      </c>
      <c r="M12" s="199">
        <v>128</v>
      </c>
      <c r="N12" s="200">
        <v>2</v>
      </c>
      <c r="O12" s="201">
        <v>54.4</v>
      </c>
      <c r="P12" s="202">
        <f t="shared" si="0"/>
        <v>13926.4</v>
      </c>
      <c r="Q12" s="296" t="s">
        <v>423</v>
      </c>
      <c r="R12" s="203" t="s">
        <v>405</v>
      </c>
      <c r="S12" s="298" t="s">
        <v>412</v>
      </c>
      <c r="T12" s="70">
        <v>1.708129039272579</v>
      </c>
      <c r="U12" s="78">
        <f t="shared" si="1"/>
        <v>119.68</v>
      </c>
    </row>
    <row r="13" spans="1:21" ht="23.45" customHeight="1">
      <c r="A13" s="206">
        <v>2984</v>
      </c>
      <c r="B13" s="194" t="s">
        <v>4</v>
      </c>
      <c r="C13" s="194" t="s">
        <v>288</v>
      </c>
      <c r="D13" s="195"/>
      <c r="E13" s="196">
        <v>170</v>
      </c>
      <c r="F13" s="197" t="s">
        <v>420</v>
      </c>
      <c r="G13" s="197"/>
      <c r="H13" s="198" t="s">
        <v>421</v>
      </c>
      <c r="I13" s="194" t="s">
        <v>239</v>
      </c>
      <c r="J13" s="194" t="s">
        <v>403</v>
      </c>
      <c r="K13" s="194" t="s">
        <v>422</v>
      </c>
      <c r="L13" s="194" t="s">
        <v>71</v>
      </c>
      <c r="M13" s="199">
        <v>128</v>
      </c>
      <c r="N13" s="200">
        <v>2</v>
      </c>
      <c r="O13" s="201">
        <v>54.4</v>
      </c>
      <c r="P13" s="202">
        <f t="shared" si="0"/>
        <v>13926.4</v>
      </c>
      <c r="Q13" s="297"/>
      <c r="R13" s="203" t="s">
        <v>407</v>
      </c>
      <c r="S13" s="299"/>
      <c r="T13" s="70">
        <v>1.708129039272579</v>
      </c>
      <c r="U13" s="78">
        <f t="shared" si="1"/>
        <v>119.68</v>
      </c>
    </row>
    <row r="14" spans="1:21" ht="23.45" customHeight="1">
      <c r="A14" s="183">
        <v>3221</v>
      </c>
      <c r="B14" s="184" t="s">
        <v>4</v>
      </c>
      <c r="C14" s="184" t="s">
        <v>288</v>
      </c>
      <c r="D14" s="189"/>
      <c r="E14" s="185">
        <v>171</v>
      </c>
      <c r="F14" s="207" t="s">
        <v>424</v>
      </c>
      <c r="G14" s="207"/>
      <c r="H14" s="208" t="s">
        <v>425</v>
      </c>
      <c r="I14" s="184" t="s">
        <v>245</v>
      </c>
      <c r="J14" s="184" t="s">
        <v>403</v>
      </c>
      <c r="K14" s="184" t="s">
        <v>426</v>
      </c>
      <c r="L14" s="184" t="s">
        <v>71</v>
      </c>
      <c r="M14" s="184">
        <v>128</v>
      </c>
      <c r="N14" s="189">
        <v>4</v>
      </c>
      <c r="O14" s="190">
        <v>15.1</v>
      </c>
      <c r="P14" s="191">
        <f t="shared" si="0"/>
        <v>7731.2</v>
      </c>
      <c r="Q14" s="292" t="s">
        <v>404</v>
      </c>
      <c r="R14" s="192" t="s">
        <v>405</v>
      </c>
      <c r="S14" s="294" t="s">
        <v>418</v>
      </c>
      <c r="T14" s="70">
        <v>1.708129039272579</v>
      </c>
      <c r="U14" s="78">
        <f t="shared" si="1"/>
        <v>66.44</v>
      </c>
    </row>
    <row r="15" spans="1:21" ht="23.45" customHeight="1">
      <c r="A15" s="183">
        <v>3344</v>
      </c>
      <c r="B15" s="184" t="s">
        <v>4</v>
      </c>
      <c r="C15" s="184" t="s">
        <v>288</v>
      </c>
      <c r="D15" s="189"/>
      <c r="E15" s="185">
        <v>171</v>
      </c>
      <c r="F15" s="207" t="s">
        <v>424</v>
      </c>
      <c r="G15" s="207"/>
      <c r="H15" s="208" t="s">
        <v>425</v>
      </c>
      <c r="I15" s="184" t="s">
        <v>239</v>
      </c>
      <c r="J15" s="184" t="s">
        <v>403</v>
      </c>
      <c r="K15" s="184" t="s">
        <v>426</v>
      </c>
      <c r="L15" s="184" t="s">
        <v>71</v>
      </c>
      <c r="M15" s="184">
        <v>128</v>
      </c>
      <c r="N15" s="189">
        <v>4</v>
      </c>
      <c r="O15" s="190">
        <v>15.1</v>
      </c>
      <c r="P15" s="191">
        <f t="shared" si="0"/>
        <v>7731.2</v>
      </c>
      <c r="Q15" s="293" t="s">
        <v>404</v>
      </c>
      <c r="R15" s="192" t="s">
        <v>407</v>
      </c>
      <c r="S15" s="295"/>
      <c r="T15" s="70">
        <v>1.708129039272579</v>
      </c>
      <c r="U15" s="78">
        <f t="shared" si="1"/>
        <v>66.44</v>
      </c>
    </row>
    <row r="16" spans="1:21" ht="23.45" customHeight="1">
      <c r="A16" s="206">
        <v>3007</v>
      </c>
      <c r="B16" s="194" t="s">
        <v>4</v>
      </c>
      <c r="C16" s="194" t="s">
        <v>248</v>
      </c>
      <c r="D16" s="200"/>
      <c r="E16" s="196">
        <v>173</v>
      </c>
      <c r="F16" s="209" t="s">
        <v>420</v>
      </c>
      <c r="G16" s="209"/>
      <c r="H16" s="210" t="s">
        <v>427</v>
      </c>
      <c r="I16" s="194" t="s">
        <v>245</v>
      </c>
      <c r="J16" s="194" t="s">
        <v>426</v>
      </c>
      <c r="K16" s="194" t="s">
        <v>428</v>
      </c>
      <c r="L16" s="194" t="s">
        <v>71</v>
      </c>
      <c r="M16" s="211">
        <v>128</v>
      </c>
      <c r="N16" s="200">
        <v>1</v>
      </c>
      <c r="O16" s="201">
        <v>39.799999999999997</v>
      </c>
      <c r="P16" s="202">
        <f t="shared" si="0"/>
        <v>5094.3999999999996</v>
      </c>
      <c r="Q16" s="296" t="s">
        <v>429</v>
      </c>
      <c r="R16" s="203" t="s">
        <v>407</v>
      </c>
      <c r="S16" s="298" t="s">
        <v>412</v>
      </c>
      <c r="T16" s="70">
        <v>1.708129039272579</v>
      </c>
      <c r="U16" s="78">
        <f t="shared" si="1"/>
        <v>43.78</v>
      </c>
    </row>
    <row r="17" spans="1:22" ht="23.45" customHeight="1">
      <c r="A17" s="212">
        <v>3126</v>
      </c>
      <c r="B17" s="213" t="s">
        <v>4</v>
      </c>
      <c r="C17" s="213" t="s">
        <v>248</v>
      </c>
      <c r="D17" s="214"/>
      <c r="E17" s="215">
        <v>173</v>
      </c>
      <c r="F17" s="216" t="s">
        <v>420</v>
      </c>
      <c r="G17" s="216"/>
      <c r="H17" s="217" t="s">
        <v>427</v>
      </c>
      <c r="I17" s="213" t="s">
        <v>239</v>
      </c>
      <c r="J17" s="213" t="s">
        <v>426</v>
      </c>
      <c r="K17" s="213" t="s">
        <v>428</v>
      </c>
      <c r="L17" s="213" t="s">
        <v>71</v>
      </c>
      <c r="M17" s="218">
        <v>128</v>
      </c>
      <c r="N17" s="214">
        <v>1</v>
      </c>
      <c r="O17" s="219">
        <v>39.799999999999997</v>
      </c>
      <c r="P17" s="220">
        <f t="shared" si="0"/>
        <v>5094.3999999999996</v>
      </c>
      <c r="Q17" s="297"/>
      <c r="R17" s="221" t="s">
        <v>405</v>
      </c>
      <c r="S17" s="299"/>
      <c r="T17" s="70">
        <v>1.708129039272579</v>
      </c>
      <c r="U17" s="78">
        <f t="shared" si="1"/>
        <v>43.78</v>
      </c>
    </row>
    <row r="19" spans="1:22" ht="16.5">
      <c r="A19" s="222" t="s">
        <v>355</v>
      </c>
      <c r="B19" s="81"/>
      <c r="C19" s="81"/>
      <c r="D19" s="81"/>
      <c r="E19" s="81"/>
      <c r="F19" s="81"/>
      <c r="G19" s="81"/>
      <c r="O19" s="163" t="s">
        <v>354</v>
      </c>
      <c r="P19" s="164">
        <f>SUM(P6:P17)</f>
        <v>68787.199999999997</v>
      </c>
      <c r="U19" s="236">
        <f>SUM(U6:U18)</f>
        <v>591.14</v>
      </c>
      <c r="V19" s="236" t="s">
        <v>444</v>
      </c>
    </row>
    <row r="20" spans="1:22">
      <c r="A20" s="167" t="s">
        <v>356</v>
      </c>
      <c r="B20" s="166"/>
      <c r="C20" s="223" t="s">
        <v>357</v>
      </c>
      <c r="D20" s="146"/>
      <c r="E20" s="146"/>
      <c r="F20" s="146"/>
      <c r="G20" s="146"/>
      <c r="H20" s="224"/>
    </row>
    <row r="21" spans="1:22">
      <c r="A21" s="225" t="s">
        <v>430</v>
      </c>
      <c r="B21" s="226"/>
      <c r="C21" s="225" t="s">
        <v>431</v>
      </c>
      <c r="H21" s="70" t="s">
        <v>403</v>
      </c>
    </row>
    <row r="22" spans="1:22">
      <c r="A22" s="225" t="s">
        <v>432</v>
      </c>
      <c r="B22" s="226"/>
      <c r="C22" s="225" t="s">
        <v>433</v>
      </c>
      <c r="H22" s="70" t="s">
        <v>403</v>
      </c>
    </row>
    <row r="23" spans="1:22">
      <c r="A23" s="225" t="s">
        <v>434</v>
      </c>
      <c r="B23" s="226"/>
      <c r="C23" s="225" t="s">
        <v>435</v>
      </c>
      <c r="H23" s="70" t="s">
        <v>403</v>
      </c>
    </row>
    <row r="24" spans="1:22">
      <c r="A24" s="225"/>
      <c r="B24" s="226"/>
      <c r="C24" s="225"/>
    </row>
    <row r="25" spans="1:22">
      <c r="A25" s="225" t="s">
        <v>436</v>
      </c>
      <c r="B25" s="226"/>
      <c r="C25" s="225" t="s">
        <v>437</v>
      </c>
      <c r="H25" s="70" t="s">
        <v>428</v>
      </c>
    </row>
    <row r="26" spans="1:22">
      <c r="A26" s="225" t="s">
        <v>438</v>
      </c>
      <c r="B26" s="226"/>
      <c r="C26" s="225" t="s">
        <v>439</v>
      </c>
      <c r="H26" s="70" t="s">
        <v>428</v>
      </c>
    </row>
    <row r="27" spans="1:22">
      <c r="A27" s="225" t="s">
        <v>440</v>
      </c>
      <c r="B27" s="226"/>
      <c r="C27" s="225" t="s">
        <v>441</v>
      </c>
      <c r="H27" s="70" t="s">
        <v>428</v>
      </c>
    </row>
    <row r="28" spans="1:22">
      <c r="A28" s="225" t="s">
        <v>442</v>
      </c>
      <c r="B28" s="226"/>
      <c r="C28" s="225" t="s">
        <v>443</v>
      </c>
      <c r="H28" s="70" t="s">
        <v>428</v>
      </c>
    </row>
    <row r="29" spans="1:22">
      <c r="B29" s="226"/>
    </row>
  </sheetData>
  <mergeCells count="12">
    <mergeCell ref="Q12:Q13"/>
    <mergeCell ref="S12:S13"/>
    <mergeCell ref="Q14:Q15"/>
    <mergeCell ref="S14:S15"/>
    <mergeCell ref="Q16:Q17"/>
    <mergeCell ref="S16:S17"/>
    <mergeCell ref="Q6:Q7"/>
    <mergeCell ref="S6:S7"/>
    <mergeCell ref="Q8:Q9"/>
    <mergeCell ref="S8:S9"/>
    <mergeCell ref="Q10:Q11"/>
    <mergeCell ref="S10:S11"/>
  </mergeCells>
  <dataValidations count="1">
    <dataValidation type="list" allowBlank="1" showInputMessage="1" showErrorMessage="1" sqref="WVP983032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65528:K65528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I131064:K131064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I196600:K196600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I262136:K262136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I327672:K327672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I393208:K393208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I458744:K458744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I524280:K524280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I589816:K589816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I655352:K655352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I720888:K720888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I786424:K786424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I851960:K851960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I917496:K917496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I983032:K983032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formula1>#REF!</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8.xml><?xml version="1.0" encoding="utf-8"?>
<worksheet xmlns="http://schemas.openxmlformats.org/spreadsheetml/2006/main" xmlns:r="http://schemas.openxmlformats.org/officeDocument/2006/relationships">
  <dimension ref="A1:U63"/>
  <sheetViews>
    <sheetView topLeftCell="A25" workbookViewId="0">
      <selection activeCell="T47" sqref="T47"/>
    </sheetView>
  </sheetViews>
  <sheetFormatPr defaultRowHeight="15"/>
  <cols>
    <col min="1" max="1" width="12.5703125" customWidth="1"/>
    <col min="6" max="6" width="5.140625" customWidth="1"/>
    <col min="8" max="8" width="13" customWidth="1"/>
    <col min="9" max="9" width="10.5703125" customWidth="1"/>
    <col min="14" max="14" width="5.140625" customWidth="1"/>
    <col min="19" max="19" width="8.7109375" style="66" customWidth="1"/>
    <col min="20" max="20" width="10.5703125" bestFit="1" customWidth="1"/>
    <col min="21" max="21" width="21.28515625" customWidth="1"/>
  </cols>
  <sheetData>
    <row r="1" spans="1:20" ht="30" customHeight="1">
      <c r="A1" s="48" t="s">
        <v>116</v>
      </c>
      <c r="B1" s="252" t="s">
        <v>117</v>
      </c>
      <c r="C1" s="252"/>
      <c r="D1" s="252"/>
      <c r="E1" s="252"/>
      <c r="F1" s="252"/>
      <c r="G1" s="48" t="s">
        <v>16</v>
      </c>
      <c r="H1" s="29" t="s">
        <v>118</v>
      </c>
      <c r="I1" s="29" t="s">
        <v>119</v>
      </c>
      <c r="J1" s="252" t="s">
        <v>120</v>
      </c>
      <c r="K1" s="252"/>
      <c r="L1" s="252"/>
      <c r="M1" s="252"/>
      <c r="N1" s="252"/>
      <c r="O1" s="29" t="s">
        <v>121</v>
      </c>
      <c r="P1" s="253" t="s">
        <v>122</v>
      </c>
      <c r="Q1" s="254"/>
      <c r="R1" s="254"/>
    </row>
    <row r="2" spans="1:20" ht="18" customHeight="1">
      <c r="A2" s="48">
        <v>177</v>
      </c>
      <c r="B2" s="252" t="s">
        <v>445</v>
      </c>
      <c r="C2" s="252"/>
      <c r="D2" s="252"/>
      <c r="E2" s="252"/>
      <c r="F2" s="252"/>
      <c r="G2" s="230">
        <v>26.1</v>
      </c>
      <c r="H2" s="48">
        <v>7105</v>
      </c>
      <c r="I2" s="31">
        <v>0.29166666666666669</v>
      </c>
      <c r="J2" s="252" t="s">
        <v>446</v>
      </c>
      <c r="K2" s="252"/>
      <c r="L2" s="252"/>
      <c r="M2" s="252"/>
      <c r="N2" s="252"/>
      <c r="O2" s="252">
        <v>1</v>
      </c>
      <c r="P2" s="252" t="s">
        <v>447</v>
      </c>
      <c r="Q2" s="252"/>
      <c r="R2" s="252"/>
      <c r="S2" s="66">
        <v>1.708129039272579</v>
      </c>
      <c r="T2" s="237">
        <f>G2*S2*1.1</f>
        <v>49.040384717515742</v>
      </c>
    </row>
    <row r="3" spans="1:20" ht="18" customHeight="1">
      <c r="A3" s="48">
        <v>177</v>
      </c>
      <c r="B3" s="252" t="s">
        <v>448</v>
      </c>
      <c r="C3" s="252"/>
      <c r="D3" s="252"/>
      <c r="E3" s="252"/>
      <c r="F3" s="252"/>
      <c r="G3" s="230">
        <v>26.1</v>
      </c>
      <c r="H3" s="48">
        <v>7112</v>
      </c>
      <c r="I3" s="31">
        <v>0.59375</v>
      </c>
      <c r="J3" s="252" t="s">
        <v>449</v>
      </c>
      <c r="K3" s="252"/>
      <c r="L3" s="252"/>
      <c r="M3" s="252"/>
      <c r="N3" s="252"/>
      <c r="O3" s="252"/>
      <c r="P3" s="231"/>
      <c r="Q3" s="43"/>
      <c r="R3" s="43"/>
      <c r="S3" s="66">
        <v>1.708129039272579</v>
      </c>
      <c r="T3" s="237">
        <f t="shared" ref="T3:T44" si="0">G3*S3*1.1</f>
        <v>49.040384717515742</v>
      </c>
    </row>
    <row r="4" spans="1:20" ht="18" customHeight="1">
      <c r="A4" s="48">
        <v>180</v>
      </c>
      <c r="B4" s="255" t="s">
        <v>450</v>
      </c>
      <c r="C4" s="255"/>
      <c r="D4" s="255"/>
      <c r="E4" s="255"/>
      <c r="F4" s="255"/>
      <c r="G4" s="230">
        <v>19.8</v>
      </c>
      <c r="H4" s="48">
        <v>7402</v>
      </c>
      <c r="I4" s="31">
        <v>0.5625</v>
      </c>
      <c r="J4" s="252" t="s">
        <v>451</v>
      </c>
      <c r="K4" s="252"/>
      <c r="L4" s="252"/>
      <c r="M4" s="252"/>
      <c r="N4" s="252"/>
      <c r="O4" s="48" t="s">
        <v>452</v>
      </c>
      <c r="P4" s="252" t="s">
        <v>447</v>
      </c>
      <c r="Q4" s="252"/>
      <c r="R4" s="252"/>
      <c r="S4" s="66">
        <v>1.708129039272579</v>
      </c>
      <c r="T4" s="237">
        <f t="shared" si="0"/>
        <v>37.203050475356768</v>
      </c>
    </row>
    <row r="5" spans="1:20" ht="18" customHeight="1">
      <c r="A5" s="47">
        <v>181</v>
      </c>
      <c r="B5" s="255" t="s">
        <v>453</v>
      </c>
      <c r="C5" s="255"/>
      <c r="D5" s="255"/>
      <c r="E5" s="255"/>
      <c r="F5" s="255"/>
      <c r="G5" s="230">
        <v>19</v>
      </c>
      <c r="H5" s="48">
        <v>7501</v>
      </c>
      <c r="I5" s="31">
        <v>0.29166666666666669</v>
      </c>
      <c r="J5" s="252" t="s">
        <v>454</v>
      </c>
      <c r="K5" s="252"/>
      <c r="L5" s="252"/>
      <c r="M5" s="252"/>
      <c r="N5" s="252"/>
      <c r="O5" s="252">
        <v>1</v>
      </c>
      <c r="P5" s="252" t="s">
        <v>447</v>
      </c>
      <c r="Q5" s="252"/>
      <c r="R5" s="252"/>
      <c r="S5" s="66">
        <v>1.708129039272579</v>
      </c>
      <c r="T5" s="237">
        <f t="shared" si="0"/>
        <v>35.69989692079691</v>
      </c>
    </row>
    <row r="6" spans="1:20" ht="18" customHeight="1">
      <c r="A6" s="47">
        <v>181</v>
      </c>
      <c r="B6" s="255" t="s">
        <v>455</v>
      </c>
      <c r="C6" s="255"/>
      <c r="D6" s="255"/>
      <c r="E6" s="255"/>
      <c r="F6" s="255"/>
      <c r="G6" s="230">
        <v>19</v>
      </c>
      <c r="H6" s="48">
        <v>7508</v>
      </c>
      <c r="I6" s="31">
        <v>0.59375</v>
      </c>
      <c r="J6" s="252" t="s">
        <v>454</v>
      </c>
      <c r="K6" s="252"/>
      <c r="L6" s="252"/>
      <c r="M6" s="252"/>
      <c r="N6" s="252"/>
      <c r="O6" s="252"/>
      <c r="P6" s="232"/>
      <c r="S6" s="66">
        <v>1.708129039272579</v>
      </c>
      <c r="T6" s="237">
        <f t="shared" si="0"/>
        <v>35.69989692079691</v>
      </c>
    </row>
    <row r="7" spans="1:20" ht="18" customHeight="1">
      <c r="A7" s="47">
        <v>185</v>
      </c>
      <c r="B7" s="255" t="s">
        <v>456</v>
      </c>
      <c r="C7" s="255"/>
      <c r="D7" s="255"/>
      <c r="E7" s="255"/>
      <c r="F7" s="255"/>
      <c r="G7" s="230">
        <v>46.8</v>
      </c>
      <c r="H7" s="48">
        <v>7901</v>
      </c>
      <c r="I7" s="31">
        <v>0.28472222222222221</v>
      </c>
      <c r="J7" s="252" t="s">
        <v>457</v>
      </c>
      <c r="K7" s="252"/>
      <c r="L7" s="252"/>
      <c r="M7" s="252"/>
      <c r="N7" s="252"/>
      <c r="O7" s="48">
        <v>1</v>
      </c>
      <c r="P7" s="252" t="s">
        <v>447</v>
      </c>
      <c r="Q7" s="252"/>
      <c r="R7" s="252"/>
      <c r="S7" s="66">
        <v>1.708129039272579</v>
      </c>
      <c r="T7" s="237">
        <f t="shared" si="0"/>
        <v>87.934482941752364</v>
      </c>
    </row>
    <row r="8" spans="1:20" ht="18" customHeight="1">
      <c r="A8" s="47">
        <v>189</v>
      </c>
      <c r="B8" s="255" t="s">
        <v>458</v>
      </c>
      <c r="C8" s="255"/>
      <c r="D8" s="255"/>
      <c r="E8" s="255"/>
      <c r="F8" s="255"/>
      <c r="G8" s="230">
        <v>32.6</v>
      </c>
      <c r="H8" s="48">
        <v>1303</v>
      </c>
      <c r="I8" s="31">
        <v>0.28819444444444448</v>
      </c>
      <c r="J8" s="252" t="s">
        <v>459</v>
      </c>
      <c r="K8" s="252"/>
      <c r="L8" s="252"/>
      <c r="M8" s="252"/>
      <c r="N8" s="252"/>
      <c r="O8" s="48" t="s">
        <v>452</v>
      </c>
      <c r="S8" s="66">
        <v>1.708129039272579</v>
      </c>
      <c r="T8" s="237">
        <f t="shared" si="0"/>
        <v>61.253507348314692</v>
      </c>
    </row>
    <row r="9" spans="1:20" ht="18" customHeight="1">
      <c r="A9" s="47">
        <v>190</v>
      </c>
      <c r="B9" s="255" t="s">
        <v>460</v>
      </c>
      <c r="C9" s="255"/>
      <c r="D9" s="255"/>
      <c r="E9" s="255"/>
      <c r="F9" s="255"/>
      <c r="G9" s="230">
        <v>21.9</v>
      </c>
      <c r="H9" s="48">
        <v>1403</v>
      </c>
      <c r="I9" s="31">
        <v>0.30208333333333331</v>
      </c>
      <c r="J9" s="252"/>
      <c r="K9" s="252"/>
      <c r="L9" s="252"/>
      <c r="M9" s="252"/>
      <c r="N9" s="252"/>
      <c r="O9" s="252">
        <v>1</v>
      </c>
      <c r="P9" s="252" t="s">
        <v>447</v>
      </c>
      <c r="Q9" s="252"/>
      <c r="R9" s="252"/>
      <c r="S9" s="66">
        <v>1.708129039272579</v>
      </c>
      <c r="T9" s="237">
        <f t="shared" si="0"/>
        <v>41.148828556076431</v>
      </c>
    </row>
    <row r="10" spans="1:20" ht="18" customHeight="1">
      <c r="A10" s="47">
        <v>190</v>
      </c>
      <c r="B10" s="255" t="s">
        <v>461</v>
      </c>
      <c r="C10" s="255"/>
      <c r="D10" s="255"/>
      <c r="E10" s="255"/>
      <c r="F10" s="255"/>
      <c r="G10" s="230">
        <v>21.9</v>
      </c>
      <c r="H10" s="48">
        <v>1422</v>
      </c>
      <c r="I10" s="31">
        <v>0.59722222222222221</v>
      </c>
      <c r="J10" s="252"/>
      <c r="K10" s="252"/>
      <c r="L10" s="252"/>
      <c r="M10" s="252"/>
      <c r="N10" s="252"/>
      <c r="O10" s="252"/>
      <c r="S10" s="66">
        <v>1.708129039272579</v>
      </c>
      <c r="T10" s="237">
        <f t="shared" si="0"/>
        <v>41.148828556076431</v>
      </c>
    </row>
    <row r="11" spans="1:20" ht="18" customHeight="1">
      <c r="A11" s="47">
        <v>191</v>
      </c>
      <c r="B11" s="255" t="s">
        <v>462</v>
      </c>
      <c r="C11" s="255"/>
      <c r="D11" s="255"/>
      <c r="E11" s="255"/>
      <c r="F11" s="255"/>
      <c r="G11" s="230">
        <v>24.4</v>
      </c>
      <c r="H11" s="48">
        <v>1503</v>
      </c>
      <c r="I11" s="31">
        <v>0.2951388888888889</v>
      </c>
      <c r="J11" s="252" t="s">
        <v>463</v>
      </c>
      <c r="K11" s="252"/>
      <c r="L11" s="252"/>
      <c r="M11" s="252"/>
      <c r="N11" s="252"/>
      <c r="O11" s="252">
        <v>1</v>
      </c>
      <c r="P11" s="252" t="s">
        <v>447</v>
      </c>
      <c r="Q11" s="252"/>
      <c r="R11" s="252"/>
      <c r="S11" s="66">
        <v>1.708129039272579</v>
      </c>
      <c r="T11" s="237">
        <f t="shared" si="0"/>
        <v>45.846183414076023</v>
      </c>
    </row>
    <row r="12" spans="1:20" ht="18" customHeight="1">
      <c r="A12" s="47">
        <v>191</v>
      </c>
      <c r="B12" s="252" t="s">
        <v>464</v>
      </c>
      <c r="C12" s="252"/>
      <c r="D12" s="252"/>
      <c r="E12" s="252"/>
      <c r="F12" s="252"/>
      <c r="G12" s="230">
        <v>24.4</v>
      </c>
      <c r="H12" s="48">
        <v>1508</v>
      </c>
      <c r="I12" s="31">
        <v>0.59375</v>
      </c>
      <c r="J12" s="252" t="s">
        <v>463</v>
      </c>
      <c r="K12" s="252"/>
      <c r="L12" s="252"/>
      <c r="M12" s="252"/>
      <c r="N12" s="252"/>
      <c r="O12" s="252"/>
      <c r="S12" s="66">
        <v>1.708129039272579</v>
      </c>
      <c r="T12" s="237">
        <f t="shared" si="0"/>
        <v>45.846183414076023</v>
      </c>
    </row>
    <row r="13" spans="1:20" ht="18" customHeight="1">
      <c r="A13" s="47">
        <v>192</v>
      </c>
      <c r="B13" s="255" t="s">
        <v>464</v>
      </c>
      <c r="C13" s="255"/>
      <c r="D13" s="255"/>
      <c r="E13" s="255"/>
      <c r="F13" s="255"/>
      <c r="G13" s="230">
        <v>24.9</v>
      </c>
      <c r="H13" s="48">
        <v>1610</v>
      </c>
      <c r="I13" s="31">
        <v>0.5625</v>
      </c>
      <c r="J13" s="252" t="s">
        <v>465</v>
      </c>
      <c r="K13" s="252"/>
      <c r="L13" s="252"/>
      <c r="M13" s="252"/>
      <c r="N13" s="252"/>
      <c r="O13" s="252">
        <v>1</v>
      </c>
      <c r="S13" s="66">
        <v>1.708129039272579</v>
      </c>
      <c r="T13" s="237">
        <f t="shared" si="0"/>
        <v>46.78565438567594</v>
      </c>
    </row>
    <row r="14" spans="1:20" ht="18" customHeight="1">
      <c r="A14" s="47">
        <v>195</v>
      </c>
      <c r="B14" s="255" t="s">
        <v>462</v>
      </c>
      <c r="C14" s="255"/>
      <c r="D14" s="255"/>
      <c r="E14" s="255"/>
      <c r="F14" s="255"/>
      <c r="G14" s="230">
        <v>25.2</v>
      </c>
      <c r="H14" s="48">
        <v>1901</v>
      </c>
      <c r="I14" s="31">
        <v>0.2951388888888889</v>
      </c>
      <c r="J14" s="252" t="s">
        <v>465</v>
      </c>
      <c r="K14" s="252"/>
      <c r="L14" s="252"/>
      <c r="M14" s="252"/>
      <c r="N14" s="252"/>
      <c r="O14" s="252"/>
      <c r="P14" s="252" t="s">
        <v>447</v>
      </c>
      <c r="Q14" s="252"/>
      <c r="R14" s="252"/>
      <c r="S14" s="66">
        <v>1.708129039272579</v>
      </c>
      <c r="T14" s="237">
        <f t="shared" si="0"/>
        <v>47.349336968635889</v>
      </c>
    </row>
    <row r="15" spans="1:20" ht="18" customHeight="1">
      <c r="A15" s="47">
        <v>243</v>
      </c>
      <c r="B15" s="255" t="s">
        <v>466</v>
      </c>
      <c r="C15" s="255"/>
      <c r="D15" s="255"/>
      <c r="E15" s="255"/>
      <c r="F15" s="255"/>
      <c r="G15" s="230">
        <v>30</v>
      </c>
      <c r="H15" s="48">
        <v>702</v>
      </c>
      <c r="I15" s="31">
        <v>0.29166666666666669</v>
      </c>
      <c r="J15" s="252" t="s">
        <v>467</v>
      </c>
      <c r="K15" s="252"/>
      <c r="L15" s="252"/>
      <c r="M15" s="252"/>
      <c r="N15" s="252"/>
      <c r="O15" s="252">
        <v>1</v>
      </c>
      <c r="S15" s="66">
        <v>1.708129039272579</v>
      </c>
      <c r="T15" s="237">
        <f t="shared" si="0"/>
        <v>56.368258295995112</v>
      </c>
    </row>
    <row r="16" spans="1:20" ht="18" customHeight="1">
      <c r="A16" s="47">
        <v>243</v>
      </c>
      <c r="B16" s="255" t="s">
        <v>468</v>
      </c>
      <c r="C16" s="255"/>
      <c r="D16" s="255"/>
      <c r="E16" s="255"/>
      <c r="F16" s="255"/>
      <c r="G16" s="230">
        <v>30</v>
      </c>
      <c r="H16" s="48">
        <v>713</v>
      </c>
      <c r="I16" s="31">
        <v>0.59375</v>
      </c>
      <c r="J16" s="252" t="s">
        <v>469</v>
      </c>
      <c r="K16" s="252"/>
      <c r="L16" s="252"/>
      <c r="M16" s="252"/>
      <c r="N16" s="252"/>
      <c r="O16" s="252"/>
      <c r="S16" s="66">
        <v>1.708129039272579</v>
      </c>
      <c r="T16" s="237">
        <f t="shared" si="0"/>
        <v>56.368258295995112</v>
      </c>
    </row>
    <row r="17" spans="1:20" ht="18" customHeight="1">
      <c r="A17" s="47">
        <v>379</v>
      </c>
      <c r="B17" s="255" t="s">
        <v>470</v>
      </c>
      <c r="C17" s="255"/>
      <c r="D17" s="255"/>
      <c r="E17" s="255"/>
      <c r="F17" s="255"/>
      <c r="G17" s="230">
        <v>21.5</v>
      </c>
      <c r="H17" s="48">
        <v>104</v>
      </c>
      <c r="I17" s="31">
        <v>0.29166666666666669</v>
      </c>
      <c r="J17" s="252"/>
      <c r="K17" s="252"/>
      <c r="L17" s="252"/>
      <c r="M17" s="252"/>
      <c r="N17" s="252"/>
      <c r="O17" s="252">
        <v>1</v>
      </c>
      <c r="P17" s="252" t="s">
        <v>447</v>
      </c>
      <c r="Q17" s="252"/>
      <c r="R17" s="252"/>
      <c r="S17" s="66">
        <v>1.9385996456043859</v>
      </c>
      <c r="T17" s="237">
        <f t="shared" si="0"/>
        <v>45.847881618543731</v>
      </c>
    </row>
    <row r="18" spans="1:20" ht="18" customHeight="1">
      <c r="A18" s="47">
        <v>379</v>
      </c>
      <c r="B18" s="255" t="s">
        <v>471</v>
      </c>
      <c r="C18" s="255"/>
      <c r="D18" s="255"/>
      <c r="E18" s="255"/>
      <c r="F18" s="255"/>
      <c r="G18" s="230">
        <v>21.5</v>
      </c>
      <c r="H18" s="48">
        <v>109</v>
      </c>
      <c r="I18" s="31">
        <v>0.59375</v>
      </c>
      <c r="J18" s="252"/>
      <c r="K18" s="252"/>
      <c r="L18" s="252"/>
      <c r="M18" s="252"/>
      <c r="N18" s="252"/>
      <c r="O18" s="252"/>
      <c r="S18" s="66">
        <v>1.9385996456043859</v>
      </c>
      <c r="T18" s="237">
        <f t="shared" si="0"/>
        <v>45.847881618543731</v>
      </c>
    </row>
    <row r="19" spans="1:20" ht="18" customHeight="1">
      <c r="A19" s="47">
        <v>380</v>
      </c>
      <c r="B19" s="255" t="s">
        <v>472</v>
      </c>
      <c r="C19" s="255"/>
      <c r="D19" s="255"/>
      <c r="E19" s="255"/>
      <c r="F19" s="255"/>
      <c r="G19" s="230">
        <v>21</v>
      </c>
      <c r="H19" s="48">
        <v>38003</v>
      </c>
      <c r="I19" s="31">
        <v>0.30555555555555552</v>
      </c>
      <c r="J19" s="252" t="s">
        <v>473</v>
      </c>
      <c r="K19" s="252"/>
      <c r="L19" s="252"/>
      <c r="M19" s="252"/>
      <c r="N19" s="252"/>
      <c r="O19" s="252">
        <v>4</v>
      </c>
      <c r="P19" s="252" t="s">
        <v>125</v>
      </c>
      <c r="Q19" s="252"/>
      <c r="R19" s="252"/>
      <c r="S19" s="66">
        <v>1.9385996456043859</v>
      </c>
      <c r="T19" s="237">
        <f t="shared" si="0"/>
        <v>44.781651813461316</v>
      </c>
    </row>
    <row r="20" spans="1:20" ht="18" customHeight="1">
      <c r="A20" s="47">
        <v>380</v>
      </c>
      <c r="B20" s="255" t="s">
        <v>474</v>
      </c>
      <c r="C20" s="255"/>
      <c r="D20" s="255"/>
      <c r="E20" s="255"/>
      <c r="F20" s="255"/>
      <c r="G20" s="230">
        <v>22.7</v>
      </c>
      <c r="H20" s="48">
        <v>38004</v>
      </c>
      <c r="I20" s="31">
        <v>0.2986111111111111</v>
      </c>
      <c r="J20" s="252"/>
      <c r="K20" s="252"/>
      <c r="L20" s="252"/>
      <c r="M20" s="252"/>
      <c r="N20" s="252"/>
      <c r="O20" s="252"/>
      <c r="P20" s="252" t="s">
        <v>125</v>
      </c>
      <c r="Q20" s="252"/>
      <c r="R20" s="252"/>
      <c r="S20" s="66">
        <v>1.9385996456043859</v>
      </c>
      <c r="T20" s="237">
        <f t="shared" si="0"/>
        <v>48.406833150741512</v>
      </c>
    </row>
    <row r="21" spans="1:20" ht="18" customHeight="1">
      <c r="A21" s="47">
        <v>380</v>
      </c>
      <c r="B21" s="255" t="s">
        <v>475</v>
      </c>
      <c r="C21" s="255"/>
      <c r="D21" s="255"/>
      <c r="E21" s="255"/>
      <c r="F21" s="255"/>
      <c r="G21" s="230">
        <v>13</v>
      </c>
      <c r="H21" s="48">
        <v>38007</v>
      </c>
      <c r="I21" s="31">
        <v>0.2986111111111111</v>
      </c>
      <c r="J21" s="252" t="s">
        <v>476</v>
      </c>
      <c r="K21" s="252"/>
      <c r="L21" s="252"/>
      <c r="M21" s="252"/>
      <c r="N21" s="252"/>
      <c r="O21" s="252"/>
      <c r="P21" s="252" t="s">
        <v>125</v>
      </c>
      <c r="Q21" s="252"/>
      <c r="R21" s="252"/>
      <c r="S21" s="66">
        <v>1.9385996456043859</v>
      </c>
      <c r="T21" s="237">
        <f t="shared" si="0"/>
        <v>27.721974932142718</v>
      </c>
    </row>
    <row r="22" spans="1:20" ht="18" customHeight="1">
      <c r="A22" s="47">
        <v>380</v>
      </c>
      <c r="B22" s="255" t="s">
        <v>477</v>
      </c>
      <c r="C22" s="255"/>
      <c r="D22" s="255"/>
      <c r="E22" s="255"/>
      <c r="F22" s="255"/>
      <c r="G22" s="230">
        <v>13.4</v>
      </c>
      <c r="H22" s="48">
        <v>38018</v>
      </c>
      <c r="I22" s="31">
        <v>0.30208333333333331</v>
      </c>
      <c r="J22" s="252" t="s">
        <v>478</v>
      </c>
      <c r="K22" s="252"/>
      <c r="L22" s="252"/>
      <c r="M22" s="252"/>
      <c r="N22" s="252"/>
      <c r="O22" s="252"/>
      <c r="P22" s="252" t="s">
        <v>125</v>
      </c>
      <c r="Q22" s="252"/>
      <c r="R22" s="252"/>
      <c r="S22" s="66">
        <v>1.9385996456043859</v>
      </c>
      <c r="T22" s="237">
        <f t="shared" si="0"/>
        <v>28.574958776208653</v>
      </c>
    </row>
    <row r="23" spans="1:20" ht="18" customHeight="1">
      <c r="A23" s="47">
        <v>380</v>
      </c>
      <c r="B23" s="255" t="s">
        <v>479</v>
      </c>
      <c r="C23" s="255"/>
      <c r="D23" s="255"/>
      <c r="E23" s="255"/>
      <c r="F23" s="255"/>
      <c r="G23" s="230">
        <v>13</v>
      </c>
      <c r="H23" s="48">
        <v>38038</v>
      </c>
      <c r="I23" s="31">
        <v>0.59375</v>
      </c>
      <c r="J23" s="252"/>
      <c r="K23" s="252"/>
      <c r="L23" s="252"/>
      <c r="M23" s="252"/>
      <c r="N23" s="252"/>
      <c r="O23" s="252"/>
      <c r="S23" s="66">
        <v>1.9385996456043859</v>
      </c>
      <c r="T23" s="237">
        <f t="shared" si="0"/>
        <v>27.721974932142718</v>
      </c>
    </row>
    <row r="24" spans="1:20" ht="18" customHeight="1">
      <c r="A24" s="47">
        <v>380</v>
      </c>
      <c r="B24" s="255" t="s">
        <v>480</v>
      </c>
      <c r="C24" s="255"/>
      <c r="D24" s="255"/>
      <c r="E24" s="255"/>
      <c r="F24" s="255"/>
      <c r="G24" s="230">
        <v>13.4</v>
      </c>
      <c r="H24" s="48">
        <v>38035</v>
      </c>
      <c r="I24" s="31">
        <v>0.59375</v>
      </c>
      <c r="J24" s="252" t="s">
        <v>473</v>
      </c>
      <c r="K24" s="252"/>
      <c r="L24" s="252"/>
      <c r="M24" s="252"/>
      <c r="N24" s="252"/>
      <c r="O24" s="252"/>
      <c r="S24" s="66">
        <v>1.9385996456043859</v>
      </c>
      <c r="T24" s="237">
        <f t="shared" si="0"/>
        <v>28.574958776208653</v>
      </c>
    </row>
    <row r="25" spans="1:20" ht="18" customHeight="1">
      <c r="A25" s="47">
        <v>380</v>
      </c>
      <c r="B25" s="255" t="s">
        <v>481</v>
      </c>
      <c r="C25" s="255"/>
      <c r="D25" s="255"/>
      <c r="E25" s="255"/>
      <c r="F25" s="255"/>
      <c r="G25" s="230">
        <v>22.7</v>
      </c>
      <c r="H25" s="48">
        <v>38037</v>
      </c>
      <c r="I25" s="31">
        <v>0.59375</v>
      </c>
      <c r="J25" s="252" t="s">
        <v>473</v>
      </c>
      <c r="K25" s="252"/>
      <c r="L25" s="252"/>
      <c r="M25" s="252"/>
      <c r="N25" s="252"/>
      <c r="O25" s="252"/>
      <c r="S25" s="66">
        <v>1.9385996456043859</v>
      </c>
      <c r="T25" s="237">
        <f t="shared" si="0"/>
        <v>48.406833150741512</v>
      </c>
    </row>
    <row r="26" spans="1:20" ht="18" customHeight="1">
      <c r="A26" s="47">
        <v>380</v>
      </c>
      <c r="B26" s="255" t="s">
        <v>482</v>
      </c>
      <c r="C26" s="255"/>
      <c r="D26" s="255"/>
      <c r="E26" s="255"/>
      <c r="F26" s="255"/>
      <c r="G26" s="230">
        <v>21</v>
      </c>
      <c r="H26" s="48" t="s">
        <v>483</v>
      </c>
      <c r="I26" s="31">
        <v>0.59375</v>
      </c>
      <c r="J26" s="252" t="s">
        <v>484</v>
      </c>
      <c r="K26" s="252"/>
      <c r="L26" s="252"/>
      <c r="M26" s="252"/>
      <c r="N26" s="252"/>
      <c r="O26" s="252"/>
      <c r="S26" s="66">
        <v>1.9385996456043859</v>
      </c>
      <c r="T26" s="237">
        <f t="shared" si="0"/>
        <v>44.781651813461316</v>
      </c>
    </row>
    <row r="27" spans="1:20" ht="18" customHeight="1">
      <c r="A27" s="47">
        <v>381</v>
      </c>
      <c r="B27" s="255" t="s">
        <v>485</v>
      </c>
      <c r="C27" s="255"/>
      <c r="D27" s="255"/>
      <c r="E27" s="255"/>
      <c r="F27" s="255"/>
      <c r="G27" s="230">
        <v>21.1</v>
      </c>
      <c r="H27" s="48">
        <v>404</v>
      </c>
      <c r="I27" s="31">
        <v>0.2951388888888889</v>
      </c>
      <c r="J27" s="252" t="s">
        <v>486</v>
      </c>
      <c r="K27" s="252"/>
      <c r="L27" s="252"/>
      <c r="M27" s="252"/>
      <c r="N27" s="252"/>
      <c r="O27" s="252">
        <v>1</v>
      </c>
      <c r="P27" s="252" t="s">
        <v>125</v>
      </c>
      <c r="Q27" s="252"/>
      <c r="R27" s="252"/>
      <c r="S27" s="66">
        <v>1.9385996456043859</v>
      </c>
      <c r="T27" s="237">
        <f t="shared" si="0"/>
        <v>44.994897774477806</v>
      </c>
    </row>
    <row r="28" spans="1:20" ht="18" customHeight="1">
      <c r="A28" s="47">
        <v>381</v>
      </c>
      <c r="B28" s="255" t="s">
        <v>485</v>
      </c>
      <c r="C28" s="255"/>
      <c r="D28" s="255"/>
      <c r="E28" s="255"/>
      <c r="F28" s="255"/>
      <c r="G28" s="230">
        <v>21.1</v>
      </c>
      <c r="H28" s="48" t="s">
        <v>487</v>
      </c>
      <c r="I28" s="31">
        <v>0.57291666666666663</v>
      </c>
      <c r="J28" s="252" t="s">
        <v>488</v>
      </c>
      <c r="K28" s="252"/>
      <c r="L28" s="252"/>
      <c r="M28" s="252"/>
      <c r="N28" s="252"/>
      <c r="O28" s="252"/>
      <c r="S28" s="66">
        <v>1.9385996456043859</v>
      </c>
      <c r="T28" s="237">
        <f t="shared" si="0"/>
        <v>44.994897774477806</v>
      </c>
    </row>
    <row r="29" spans="1:20" ht="18" customHeight="1">
      <c r="A29" s="47">
        <v>383</v>
      </c>
      <c r="B29" s="255" t="s">
        <v>489</v>
      </c>
      <c r="C29" s="255"/>
      <c r="D29" s="255"/>
      <c r="E29" s="255"/>
      <c r="F29" s="255"/>
      <c r="G29" s="230">
        <v>65.5</v>
      </c>
      <c r="H29" s="48" t="s">
        <v>490</v>
      </c>
      <c r="I29" s="31">
        <v>0.27777777777777779</v>
      </c>
      <c r="J29" s="252" t="s">
        <v>491</v>
      </c>
      <c r="K29" s="252"/>
      <c r="L29" s="252"/>
      <c r="M29" s="252"/>
      <c r="N29" s="252"/>
      <c r="O29" s="252">
        <v>1</v>
      </c>
      <c r="P29" s="252" t="s">
        <v>125</v>
      </c>
      <c r="Q29" s="252"/>
      <c r="R29" s="252"/>
      <c r="S29" s="66">
        <v>1.9385996456043859</v>
      </c>
      <c r="T29" s="237">
        <f t="shared" si="0"/>
        <v>139.67610446579602</v>
      </c>
    </row>
    <row r="30" spans="1:20" ht="18" customHeight="1">
      <c r="A30" s="47">
        <v>383</v>
      </c>
      <c r="B30" s="255" t="s">
        <v>492</v>
      </c>
      <c r="C30" s="255"/>
      <c r="D30" s="255"/>
      <c r="E30" s="255"/>
      <c r="F30" s="255"/>
      <c r="G30" s="230">
        <v>65.5</v>
      </c>
      <c r="H30" s="48" t="s">
        <v>493</v>
      </c>
      <c r="I30" s="31">
        <v>0.59375</v>
      </c>
      <c r="J30" s="252" t="s">
        <v>494</v>
      </c>
      <c r="K30" s="252"/>
      <c r="L30" s="252"/>
      <c r="M30" s="252"/>
      <c r="N30" s="252"/>
      <c r="O30" s="252"/>
      <c r="S30" s="66">
        <v>1.9385996456043859</v>
      </c>
      <c r="T30" s="237">
        <f t="shared" si="0"/>
        <v>139.67610446579602</v>
      </c>
    </row>
    <row r="31" spans="1:20" ht="18" customHeight="1">
      <c r="A31" s="47">
        <v>385</v>
      </c>
      <c r="B31" s="255" t="s">
        <v>495</v>
      </c>
      <c r="C31" s="255"/>
      <c r="D31" s="255"/>
      <c r="E31" s="255"/>
      <c r="F31" s="255"/>
      <c r="G31" s="230">
        <v>41.4</v>
      </c>
      <c r="H31" s="48" t="s">
        <v>496</v>
      </c>
      <c r="I31" s="31">
        <v>0.28472222222222221</v>
      </c>
      <c r="J31" s="252"/>
      <c r="K31" s="252"/>
      <c r="L31" s="252"/>
      <c r="M31" s="252"/>
      <c r="N31" s="252"/>
      <c r="O31" s="252">
        <v>1</v>
      </c>
      <c r="P31" s="252" t="s">
        <v>125</v>
      </c>
      <c r="Q31" s="252"/>
      <c r="R31" s="252"/>
      <c r="S31" s="66">
        <v>1.9385996456043859</v>
      </c>
      <c r="T31" s="237">
        <f t="shared" si="0"/>
        <v>88.283827860823735</v>
      </c>
    </row>
    <row r="32" spans="1:20" ht="18" customHeight="1">
      <c r="A32" s="47">
        <v>385</v>
      </c>
      <c r="B32" s="255" t="s">
        <v>497</v>
      </c>
      <c r="C32" s="255"/>
      <c r="D32" s="255"/>
      <c r="E32" s="255"/>
      <c r="F32" s="255"/>
      <c r="G32" s="230">
        <v>41.4</v>
      </c>
      <c r="H32" s="48" t="s">
        <v>498</v>
      </c>
      <c r="I32" s="31">
        <v>0.59375</v>
      </c>
      <c r="J32" s="252"/>
      <c r="K32" s="252"/>
      <c r="L32" s="252"/>
      <c r="M32" s="252"/>
      <c r="N32" s="252"/>
      <c r="O32" s="252"/>
      <c r="S32" s="66">
        <v>1.9385996456043859</v>
      </c>
      <c r="T32" s="237">
        <f t="shared" si="0"/>
        <v>88.283827860823735</v>
      </c>
    </row>
    <row r="33" spans="1:21" ht="18" customHeight="1">
      <c r="A33" s="47">
        <v>386</v>
      </c>
      <c r="B33" s="255" t="s">
        <v>499</v>
      </c>
      <c r="C33" s="255"/>
      <c r="D33" s="255"/>
      <c r="E33" s="255"/>
      <c r="F33" s="255"/>
      <c r="G33" s="230">
        <v>36.5</v>
      </c>
      <c r="H33" s="48">
        <v>208</v>
      </c>
      <c r="I33" s="31">
        <v>0.28125</v>
      </c>
      <c r="J33" s="252" t="s">
        <v>500</v>
      </c>
      <c r="K33" s="252"/>
      <c r="L33" s="252"/>
      <c r="M33" s="252"/>
      <c r="N33" s="252"/>
      <c r="O33" s="48" t="s">
        <v>501</v>
      </c>
      <c r="P33" s="252" t="s">
        <v>125</v>
      </c>
      <c r="Q33" s="252"/>
      <c r="R33" s="252"/>
      <c r="S33" s="66">
        <v>1.9385996456043859</v>
      </c>
      <c r="T33" s="237">
        <f t="shared" si="0"/>
        <v>77.834775771016098</v>
      </c>
    </row>
    <row r="34" spans="1:21" ht="18" customHeight="1">
      <c r="A34" s="47">
        <v>386</v>
      </c>
      <c r="B34" s="255" t="s">
        <v>502</v>
      </c>
      <c r="C34" s="255"/>
      <c r="D34" s="255"/>
      <c r="E34" s="255"/>
      <c r="F34" s="255"/>
      <c r="G34" s="230">
        <v>23.5</v>
      </c>
      <c r="H34" s="48" t="s">
        <v>503</v>
      </c>
      <c r="I34" s="31">
        <v>0.30208333333333331</v>
      </c>
      <c r="J34" s="252" t="s">
        <v>500</v>
      </c>
      <c r="K34" s="252"/>
      <c r="L34" s="252"/>
      <c r="M34" s="252"/>
      <c r="N34" s="252"/>
      <c r="O34" s="48" t="s">
        <v>504</v>
      </c>
      <c r="P34" s="252" t="s">
        <v>125</v>
      </c>
      <c r="Q34" s="252"/>
      <c r="R34" s="252"/>
      <c r="S34" s="66">
        <v>1.9385996456043859</v>
      </c>
      <c r="T34" s="237">
        <f t="shared" si="0"/>
        <v>50.112800838873383</v>
      </c>
    </row>
    <row r="35" spans="1:21" ht="18" customHeight="1">
      <c r="A35" s="47">
        <v>386</v>
      </c>
      <c r="B35" s="252" t="s">
        <v>505</v>
      </c>
      <c r="C35" s="252"/>
      <c r="D35" s="252"/>
      <c r="E35" s="252"/>
      <c r="F35" s="252"/>
      <c r="G35" s="230">
        <v>23.5</v>
      </c>
      <c r="H35" s="48" t="s">
        <v>506</v>
      </c>
      <c r="I35" s="31">
        <v>0.57291666666666663</v>
      </c>
      <c r="J35" s="257" t="s">
        <v>469</v>
      </c>
      <c r="K35" s="258"/>
      <c r="L35" s="258"/>
      <c r="M35" s="258"/>
      <c r="N35" s="259"/>
      <c r="O35" s="48" t="s">
        <v>504</v>
      </c>
      <c r="S35" s="66">
        <v>1.9385996456043859</v>
      </c>
      <c r="T35" s="237">
        <f t="shared" si="0"/>
        <v>50.112800838873383</v>
      </c>
    </row>
    <row r="36" spans="1:21" ht="18" customHeight="1">
      <c r="A36" s="47">
        <v>386</v>
      </c>
      <c r="B36" s="252" t="s">
        <v>507</v>
      </c>
      <c r="C36" s="252"/>
      <c r="D36" s="252"/>
      <c r="E36" s="252"/>
      <c r="F36" s="252"/>
      <c r="G36" s="230">
        <v>36.5</v>
      </c>
      <c r="H36" s="48">
        <v>207</v>
      </c>
      <c r="I36" s="31">
        <v>0.57291666666666663</v>
      </c>
      <c r="J36" s="257" t="s">
        <v>469</v>
      </c>
      <c r="K36" s="258"/>
      <c r="L36" s="258"/>
      <c r="M36" s="258"/>
      <c r="N36" s="259"/>
      <c r="O36" s="48" t="s">
        <v>501</v>
      </c>
      <c r="S36" s="66">
        <v>1.9385996456043859</v>
      </c>
      <c r="T36" s="237">
        <f t="shared" si="0"/>
        <v>77.834775771016098</v>
      </c>
    </row>
    <row r="37" spans="1:21" ht="18" customHeight="1">
      <c r="A37" s="47" t="s">
        <v>508</v>
      </c>
      <c r="B37" s="255" t="s">
        <v>509</v>
      </c>
      <c r="C37" s="255"/>
      <c r="D37" s="255"/>
      <c r="E37" s="255"/>
      <c r="F37" s="255"/>
      <c r="G37" s="230">
        <v>26.1</v>
      </c>
      <c r="H37" s="48" t="s">
        <v>148</v>
      </c>
      <c r="I37" s="31" t="s">
        <v>148</v>
      </c>
      <c r="J37" s="252" t="s">
        <v>500</v>
      </c>
      <c r="K37" s="252"/>
      <c r="L37" s="252"/>
      <c r="M37" s="252"/>
      <c r="N37" s="252"/>
      <c r="O37" s="49"/>
      <c r="S37" s="66">
        <v>3.75</v>
      </c>
      <c r="T37" s="237">
        <f t="shared" si="0"/>
        <v>107.66250000000001</v>
      </c>
    </row>
    <row r="38" spans="1:21" ht="18" customHeight="1">
      <c r="A38" s="47" t="s">
        <v>508</v>
      </c>
      <c r="B38" s="255" t="s">
        <v>510</v>
      </c>
      <c r="C38" s="255"/>
      <c r="D38" s="255"/>
      <c r="E38" s="255"/>
      <c r="F38" s="255"/>
      <c r="G38" s="230">
        <v>26.1</v>
      </c>
      <c r="H38" s="48" t="s">
        <v>148</v>
      </c>
      <c r="I38" s="31" t="s">
        <v>148</v>
      </c>
      <c r="J38" s="252" t="s">
        <v>500</v>
      </c>
      <c r="K38" s="252"/>
      <c r="L38" s="252"/>
      <c r="M38" s="252"/>
      <c r="N38" s="252"/>
      <c r="O38" s="49"/>
      <c r="S38" s="66">
        <v>3.75</v>
      </c>
      <c r="T38" s="237">
        <f t="shared" si="0"/>
        <v>107.66250000000001</v>
      </c>
    </row>
    <row r="39" spans="1:21" ht="18" customHeight="1">
      <c r="A39" s="47" t="s">
        <v>508</v>
      </c>
      <c r="B39" s="255" t="s">
        <v>509</v>
      </c>
      <c r="C39" s="255"/>
      <c r="D39" s="255"/>
      <c r="E39" s="255"/>
      <c r="F39" s="255"/>
      <c r="G39" s="230">
        <v>26.1</v>
      </c>
      <c r="H39" s="48"/>
      <c r="I39" s="31"/>
      <c r="J39" s="252" t="s">
        <v>500</v>
      </c>
      <c r="K39" s="252"/>
      <c r="L39" s="252"/>
      <c r="M39" s="252"/>
      <c r="N39" s="252"/>
      <c r="O39" s="49"/>
      <c r="S39" s="66">
        <v>3.75</v>
      </c>
      <c r="T39" s="237">
        <f t="shared" si="0"/>
        <v>107.66250000000001</v>
      </c>
    </row>
    <row r="40" spans="1:21" ht="18" customHeight="1">
      <c r="A40" s="47" t="s">
        <v>508</v>
      </c>
      <c r="B40" s="255" t="s">
        <v>510</v>
      </c>
      <c r="C40" s="255"/>
      <c r="D40" s="255"/>
      <c r="E40" s="255"/>
      <c r="F40" s="255"/>
      <c r="G40" s="230">
        <v>26.1</v>
      </c>
      <c r="H40" s="48"/>
      <c r="I40" s="31"/>
      <c r="J40" s="252" t="s">
        <v>500</v>
      </c>
      <c r="K40" s="252"/>
      <c r="L40" s="252"/>
      <c r="M40" s="252"/>
      <c r="N40" s="252"/>
      <c r="O40" s="49"/>
      <c r="S40" s="66">
        <v>3.75</v>
      </c>
      <c r="T40" s="237">
        <f t="shared" si="0"/>
        <v>107.66250000000001</v>
      </c>
    </row>
    <row r="41" spans="1:21" ht="18" customHeight="1">
      <c r="A41" s="47" t="s">
        <v>508</v>
      </c>
      <c r="B41" s="252" t="s">
        <v>485</v>
      </c>
      <c r="C41" s="252"/>
      <c r="D41" s="252"/>
      <c r="E41" s="252"/>
      <c r="F41" s="252"/>
      <c r="G41" s="230">
        <v>16.600000000000001</v>
      </c>
      <c r="H41" s="48" t="s">
        <v>148</v>
      </c>
      <c r="I41" s="31" t="s">
        <v>148</v>
      </c>
      <c r="J41" s="257" t="s">
        <v>469</v>
      </c>
      <c r="K41" s="258"/>
      <c r="L41" s="258"/>
      <c r="M41" s="258"/>
      <c r="N41" s="259"/>
      <c r="O41" s="49"/>
      <c r="S41" s="66">
        <v>3.75</v>
      </c>
      <c r="T41" s="237">
        <f t="shared" si="0"/>
        <v>68.475000000000009</v>
      </c>
    </row>
    <row r="42" spans="1:21" ht="18" customHeight="1">
      <c r="A42" s="47" t="s">
        <v>508</v>
      </c>
      <c r="B42" s="252" t="s">
        <v>511</v>
      </c>
      <c r="C42" s="252"/>
      <c r="D42" s="252"/>
      <c r="E42" s="252"/>
      <c r="F42" s="252"/>
      <c r="G42" s="230">
        <v>16.600000000000001</v>
      </c>
      <c r="H42" s="48" t="s">
        <v>148</v>
      </c>
      <c r="I42" s="31" t="s">
        <v>148</v>
      </c>
      <c r="J42" s="257" t="s">
        <v>469</v>
      </c>
      <c r="K42" s="258"/>
      <c r="L42" s="258"/>
      <c r="M42" s="258"/>
      <c r="N42" s="259"/>
      <c r="O42" s="233"/>
      <c r="S42" s="66">
        <v>3.75</v>
      </c>
      <c r="T42" s="237">
        <f t="shared" si="0"/>
        <v>68.475000000000009</v>
      </c>
    </row>
    <row r="43" spans="1:21" ht="18" customHeight="1">
      <c r="A43" s="47" t="s">
        <v>508</v>
      </c>
      <c r="B43" s="252" t="s">
        <v>512</v>
      </c>
      <c r="C43" s="252"/>
      <c r="D43" s="252"/>
      <c r="E43" s="252"/>
      <c r="F43" s="252"/>
      <c r="G43" s="230">
        <v>15.9</v>
      </c>
      <c r="H43" s="48" t="s">
        <v>148</v>
      </c>
      <c r="I43" s="31" t="s">
        <v>148</v>
      </c>
      <c r="J43" s="257" t="s">
        <v>469</v>
      </c>
      <c r="K43" s="258"/>
      <c r="L43" s="258"/>
      <c r="M43" s="258"/>
      <c r="N43" s="259"/>
      <c r="O43" s="33"/>
      <c r="S43" s="66">
        <v>3.75</v>
      </c>
      <c r="T43" s="237">
        <f t="shared" si="0"/>
        <v>65.587500000000006</v>
      </c>
    </row>
    <row r="44" spans="1:21" ht="18" customHeight="1">
      <c r="A44" s="47" t="s">
        <v>508</v>
      </c>
      <c r="B44" s="252" t="s">
        <v>513</v>
      </c>
      <c r="C44" s="252"/>
      <c r="D44" s="252"/>
      <c r="E44" s="252"/>
      <c r="F44" s="252"/>
      <c r="G44" s="230">
        <v>15.9</v>
      </c>
      <c r="H44" s="48" t="s">
        <v>148</v>
      </c>
      <c r="I44" s="31" t="s">
        <v>148</v>
      </c>
      <c r="J44" s="257" t="s">
        <v>469</v>
      </c>
      <c r="K44" s="258"/>
      <c r="L44" s="258"/>
      <c r="M44" s="258"/>
      <c r="N44" s="259"/>
      <c r="O44" s="33"/>
      <c r="S44" s="66">
        <v>3.75</v>
      </c>
      <c r="T44" s="237">
        <f t="shared" si="0"/>
        <v>65.587500000000006</v>
      </c>
    </row>
    <row r="45" spans="1:21" ht="18" customHeight="1">
      <c r="A45" s="47"/>
      <c r="B45" s="48"/>
      <c r="C45" s="48"/>
      <c r="D45" s="48"/>
      <c r="E45" s="48"/>
      <c r="F45" s="50"/>
      <c r="G45" s="234"/>
      <c r="H45" s="50"/>
      <c r="I45" s="235" t="s">
        <v>148</v>
      </c>
      <c r="J45" s="50"/>
      <c r="K45" s="50"/>
      <c r="L45" s="50"/>
      <c r="M45" s="50"/>
      <c r="N45" s="50"/>
      <c r="O45" s="33"/>
    </row>
    <row r="46" spans="1:21" ht="18" customHeight="1">
      <c r="A46" s="300" t="s">
        <v>147</v>
      </c>
      <c r="B46" s="300"/>
      <c r="C46" s="300"/>
      <c r="D46" s="300"/>
      <c r="E46" s="46">
        <v>16</v>
      </c>
    </row>
    <row r="47" spans="1:21" ht="23.25">
      <c r="A47" s="301" t="s">
        <v>149</v>
      </c>
      <c r="B47" s="301"/>
      <c r="C47" s="301"/>
      <c r="D47" s="301"/>
      <c r="E47" s="46">
        <v>35</v>
      </c>
      <c r="T47" s="238">
        <f>SUM(T2:T46)</f>
        <v>2627.9795499328256</v>
      </c>
      <c r="U47" s="68" t="s">
        <v>444</v>
      </c>
    </row>
    <row r="48" spans="1:21" ht="23.25">
      <c r="A48" s="301" t="s">
        <v>150</v>
      </c>
      <c r="B48" s="301"/>
      <c r="C48" s="301"/>
      <c r="D48" s="301"/>
      <c r="E48" s="46">
        <v>22</v>
      </c>
    </row>
    <row r="49" spans="1:8" ht="23.25">
      <c r="A49" s="300" t="s">
        <v>151</v>
      </c>
      <c r="B49" s="300"/>
      <c r="C49" s="300"/>
      <c r="D49" s="300"/>
      <c r="E49" s="46">
        <v>1121</v>
      </c>
      <c r="H49" t="s">
        <v>148</v>
      </c>
    </row>
    <row r="51" spans="1:8" ht="18.75">
      <c r="A51" s="256" t="s">
        <v>152</v>
      </c>
      <c r="B51" s="256"/>
      <c r="C51" s="256"/>
    </row>
    <row r="52" spans="1:8" ht="18.75">
      <c r="A52" s="33" t="s">
        <v>4</v>
      </c>
      <c r="B52" s="256" t="s">
        <v>153</v>
      </c>
      <c r="C52" s="256"/>
      <c r="D52" s="256"/>
      <c r="E52" s="256"/>
      <c r="F52" s="256"/>
      <c r="G52" s="256"/>
      <c r="H52" s="256"/>
    </row>
    <row r="53" spans="1:8" ht="18.75">
      <c r="A53" s="33" t="s">
        <v>57</v>
      </c>
      <c r="B53" s="256" t="s">
        <v>154</v>
      </c>
      <c r="C53" s="256"/>
      <c r="D53" s="256"/>
      <c r="E53" s="256"/>
      <c r="F53" s="256"/>
      <c r="G53" s="256"/>
      <c r="H53" s="256"/>
    </row>
    <row r="54" spans="1:8" ht="18.75">
      <c r="A54" s="33" t="s">
        <v>58</v>
      </c>
      <c r="B54" s="256" t="s">
        <v>155</v>
      </c>
      <c r="C54" s="256"/>
      <c r="D54" s="256"/>
      <c r="E54" s="256"/>
      <c r="F54" s="256"/>
      <c r="G54" s="256"/>
      <c r="H54" s="256"/>
    </row>
    <row r="55" spans="1:8" ht="18.75">
      <c r="A55" s="33" t="s">
        <v>59</v>
      </c>
      <c r="B55" s="256" t="s">
        <v>156</v>
      </c>
      <c r="C55" s="256"/>
      <c r="D55" s="256"/>
      <c r="E55" s="256"/>
      <c r="F55" s="256"/>
      <c r="G55" s="256"/>
      <c r="H55" s="256"/>
    </row>
    <row r="56" spans="1:8" ht="18.75">
      <c r="A56" s="33" t="s">
        <v>60</v>
      </c>
      <c r="B56" s="256" t="s">
        <v>157</v>
      </c>
      <c r="C56" s="256"/>
      <c r="D56" s="256"/>
      <c r="E56" s="256"/>
      <c r="F56" s="256"/>
      <c r="G56" s="256"/>
      <c r="H56" s="256"/>
    </row>
    <row r="57" spans="1:8" ht="18.75">
      <c r="A57" s="33" t="s">
        <v>61</v>
      </c>
      <c r="B57" s="256" t="s">
        <v>158</v>
      </c>
      <c r="C57" s="256"/>
      <c r="D57" s="256"/>
      <c r="E57" s="256"/>
      <c r="F57" s="256"/>
      <c r="G57" s="256"/>
      <c r="H57" s="256"/>
    </row>
    <row r="58" spans="1:8" ht="18.75">
      <c r="A58" s="33" t="s">
        <v>62</v>
      </c>
      <c r="B58" s="256" t="s">
        <v>159</v>
      </c>
      <c r="C58" s="256"/>
      <c r="D58" s="256"/>
      <c r="E58" s="256"/>
      <c r="F58" s="256"/>
      <c r="G58" s="256"/>
      <c r="H58" s="256"/>
    </row>
    <row r="59" spans="1:8" ht="18.75">
      <c r="A59" s="33" t="s">
        <v>63</v>
      </c>
      <c r="B59" s="256" t="s">
        <v>160</v>
      </c>
      <c r="C59" s="256"/>
      <c r="D59" s="256"/>
      <c r="E59" s="256"/>
      <c r="F59" s="256"/>
      <c r="G59" s="256"/>
      <c r="H59" s="256"/>
    </row>
    <row r="60" spans="1:8" ht="18.75">
      <c r="A60" s="33" t="s">
        <v>64</v>
      </c>
      <c r="B60" s="256" t="s">
        <v>161</v>
      </c>
      <c r="C60" s="256"/>
      <c r="D60" s="256"/>
      <c r="E60" s="256"/>
      <c r="F60" s="256"/>
      <c r="G60" s="256"/>
      <c r="H60" s="256"/>
    </row>
    <row r="61" spans="1:8" ht="18.75">
      <c r="A61" s="33" t="s">
        <v>162</v>
      </c>
      <c r="B61" s="256" t="s">
        <v>163</v>
      </c>
      <c r="C61" s="256"/>
      <c r="D61" s="256"/>
      <c r="E61" s="256"/>
      <c r="F61" s="256"/>
      <c r="G61" s="256"/>
      <c r="H61" s="256"/>
    </row>
    <row r="62" spans="1:8" ht="18.75">
      <c r="A62" s="33" t="s">
        <v>66</v>
      </c>
      <c r="B62" s="256" t="s">
        <v>164</v>
      </c>
      <c r="C62" s="256"/>
      <c r="D62" s="256"/>
      <c r="E62" s="256"/>
      <c r="F62" s="256"/>
      <c r="G62" s="256"/>
      <c r="H62" s="256"/>
    </row>
    <row r="63" spans="1:8" ht="18.75">
      <c r="A63" s="33" t="s">
        <v>67</v>
      </c>
      <c r="B63" s="256" t="s">
        <v>165</v>
      </c>
      <c r="C63" s="256"/>
      <c r="D63" s="256"/>
      <c r="E63" s="256"/>
      <c r="F63" s="256"/>
      <c r="G63" s="256"/>
      <c r="H63" s="256"/>
    </row>
  </sheetData>
  <mergeCells count="134">
    <mergeCell ref="B63:H63"/>
    <mergeCell ref="B57:H57"/>
    <mergeCell ref="B58:H58"/>
    <mergeCell ref="B59:H59"/>
    <mergeCell ref="B60:H60"/>
    <mergeCell ref="B61:H61"/>
    <mergeCell ref="B62:H62"/>
    <mergeCell ref="A51:C51"/>
    <mergeCell ref="B52:H52"/>
    <mergeCell ref="B53:H53"/>
    <mergeCell ref="B54:H54"/>
    <mergeCell ref="B55:H55"/>
    <mergeCell ref="B56:H56"/>
    <mergeCell ref="B44:F44"/>
    <mergeCell ref="J44:N44"/>
    <mergeCell ref="A46:D46"/>
    <mergeCell ref="A47:D47"/>
    <mergeCell ref="A48:D48"/>
    <mergeCell ref="A49:D49"/>
    <mergeCell ref="B41:F41"/>
    <mergeCell ref="J41:N41"/>
    <mergeCell ref="B42:F42"/>
    <mergeCell ref="J42:N42"/>
    <mergeCell ref="B43:F43"/>
    <mergeCell ref="J43:N43"/>
    <mergeCell ref="B38:F38"/>
    <mergeCell ref="J38:N38"/>
    <mergeCell ref="B39:F39"/>
    <mergeCell ref="J39:N39"/>
    <mergeCell ref="B40:F40"/>
    <mergeCell ref="J40:N40"/>
    <mergeCell ref="B35:F35"/>
    <mergeCell ref="J35:N35"/>
    <mergeCell ref="B36:F36"/>
    <mergeCell ref="J36:N36"/>
    <mergeCell ref="B37:F37"/>
    <mergeCell ref="J37:N37"/>
    <mergeCell ref="B33:F33"/>
    <mergeCell ref="J33:N33"/>
    <mergeCell ref="P33:R33"/>
    <mergeCell ref="B34:F34"/>
    <mergeCell ref="J34:N34"/>
    <mergeCell ref="P34:R34"/>
    <mergeCell ref="B31:F31"/>
    <mergeCell ref="J31:N31"/>
    <mergeCell ref="O31:O32"/>
    <mergeCell ref="P31:R31"/>
    <mergeCell ref="B32:F32"/>
    <mergeCell ref="J32:N32"/>
    <mergeCell ref="B29:F29"/>
    <mergeCell ref="J29:N29"/>
    <mergeCell ref="O29:O30"/>
    <mergeCell ref="P29:R29"/>
    <mergeCell ref="B30:F30"/>
    <mergeCell ref="J30:N30"/>
    <mergeCell ref="B26:F26"/>
    <mergeCell ref="J26:N26"/>
    <mergeCell ref="B27:F27"/>
    <mergeCell ref="J27:N27"/>
    <mergeCell ref="O27:O28"/>
    <mergeCell ref="P27:R27"/>
    <mergeCell ref="B28:F28"/>
    <mergeCell ref="J28:N28"/>
    <mergeCell ref="P17:R17"/>
    <mergeCell ref="B18:F18"/>
    <mergeCell ref="J18:N18"/>
    <mergeCell ref="B19:F19"/>
    <mergeCell ref="J19:N19"/>
    <mergeCell ref="O19:O26"/>
    <mergeCell ref="P19:R19"/>
    <mergeCell ref="B20:F20"/>
    <mergeCell ref="J20:N20"/>
    <mergeCell ref="P20:R20"/>
    <mergeCell ref="B23:F23"/>
    <mergeCell ref="J23:N23"/>
    <mergeCell ref="B24:F24"/>
    <mergeCell ref="J24:N24"/>
    <mergeCell ref="B25:F25"/>
    <mergeCell ref="J25:N25"/>
    <mergeCell ref="B21:F21"/>
    <mergeCell ref="J21:N21"/>
    <mergeCell ref="P21:R21"/>
    <mergeCell ref="B22:F22"/>
    <mergeCell ref="J22:N22"/>
    <mergeCell ref="P22:R22"/>
    <mergeCell ref="B15:F15"/>
    <mergeCell ref="J15:N15"/>
    <mergeCell ref="O15:O16"/>
    <mergeCell ref="B16:F16"/>
    <mergeCell ref="J16:N16"/>
    <mergeCell ref="B17:F17"/>
    <mergeCell ref="J17:N17"/>
    <mergeCell ref="O17:O18"/>
    <mergeCell ref="B13:F13"/>
    <mergeCell ref="J13:N13"/>
    <mergeCell ref="O13:O14"/>
    <mergeCell ref="B14:F14"/>
    <mergeCell ref="J14:N14"/>
    <mergeCell ref="P14:R14"/>
    <mergeCell ref="J10:N10"/>
    <mergeCell ref="B11:F11"/>
    <mergeCell ref="J11:N11"/>
    <mergeCell ref="O11:O12"/>
    <mergeCell ref="P11:R11"/>
    <mergeCell ref="B12:F12"/>
    <mergeCell ref="J12:N12"/>
    <mergeCell ref="B7:F7"/>
    <mergeCell ref="J7:N7"/>
    <mergeCell ref="P7:R7"/>
    <mergeCell ref="B8:F8"/>
    <mergeCell ref="J8:N8"/>
    <mergeCell ref="B9:F9"/>
    <mergeCell ref="J9:N9"/>
    <mergeCell ref="O9:O10"/>
    <mergeCell ref="P9:R9"/>
    <mergeCell ref="B10:F10"/>
    <mergeCell ref="B4:F4"/>
    <mergeCell ref="J4:N4"/>
    <mergeCell ref="P4:R4"/>
    <mergeCell ref="B5:F5"/>
    <mergeCell ref="J5:N5"/>
    <mergeCell ref="O5:O6"/>
    <mergeCell ref="P5:R5"/>
    <mergeCell ref="B6:F6"/>
    <mergeCell ref="J6:N6"/>
    <mergeCell ref="B1:F1"/>
    <mergeCell ref="J1:N1"/>
    <mergeCell ref="P1:R1"/>
    <mergeCell ref="B2:F2"/>
    <mergeCell ref="J2:N2"/>
    <mergeCell ref="O2:O3"/>
    <mergeCell ref="P2:R2"/>
    <mergeCell ref="B3:F3"/>
    <mergeCell ref="J3:N3"/>
  </mergeCells>
  <pageMargins left="0.16" right="0.17" top="0.17" bottom="0.17" header="0.19" footer="0.17"/>
  <pageSetup paperSize="9" orientation="landscape" r:id="rId1"/>
</worksheet>
</file>

<file path=xl/worksheets/sheet9.xml><?xml version="1.0" encoding="utf-8"?>
<worksheet xmlns="http://schemas.openxmlformats.org/spreadsheetml/2006/main" xmlns:r="http://schemas.openxmlformats.org/officeDocument/2006/relationships">
  <dimension ref="B4:G7"/>
  <sheetViews>
    <sheetView workbookViewId="0">
      <selection activeCell="B12" sqref="B11:B12"/>
    </sheetView>
  </sheetViews>
  <sheetFormatPr defaultRowHeight="15"/>
  <cols>
    <col min="2" max="2" width="118.5703125" bestFit="1" customWidth="1"/>
    <col min="7" max="7" width="16" bestFit="1" customWidth="1"/>
  </cols>
  <sheetData>
    <row r="4" spans="2:7" ht="31.5">
      <c r="B4" s="239" t="s">
        <v>524</v>
      </c>
      <c r="C4">
        <v>60.4</v>
      </c>
      <c r="D4">
        <v>1</v>
      </c>
      <c r="E4" s="240">
        <v>1.9390000000000001</v>
      </c>
      <c r="F4" s="240">
        <f>C4*D4*E4*1.1</f>
        <v>128.82716000000002</v>
      </c>
    </row>
    <row r="5" spans="2:7" ht="31.5">
      <c r="B5" s="239" t="s">
        <v>525</v>
      </c>
      <c r="C5">
        <v>75.2</v>
      </c>
      <c r="D5">
        <v>1</v>
      </c>
      <c r="E5" s="240">
        <v>1.9390000000000001</v>
      </c>
      <c r="F5" s="240">
        <f>C5*D5*E5*1.1</f>
        <v>160.39408000000003</v>
      </c>
    </row>
    <row r="6" spans="2:7" ht="15.75">
      <c r="B6" s="239"/>
    </row>
    <row r="7" spans="2:7">
      <c r="F7" s="241">
        <f>SUM(F4:F6)</f>
        <v>289.22124000000008</v>
      </c>
      <c r="G7" s="68" t="s">
        <v>444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2</vt:i4>
      </vt:variant>
    </vt:vector>
  </HeadingPairs>
  <TitlesOfParts>
    <vt:vector size="11" baseType="lpstr">
      <vt:lpstr>FERLOC</vt:lpstr>
      <vt:lpstr>AMACO</vt:lpstr>
      <vt:lpstr>SCURA</vt:lpstr>
      <vt:lpstr>PREITE</vt:lpstr>
      <vt:lpstr>T.R.C.</vt:lpstr>
      <vt:lpstr>CA TPL</vt:lpstr>
      <vt:lpstr>SAJ</vt:lpstr>
      <vt:lpstr>FDC</vt:lpstr>
      <vt:lpstr>Romano</vt:lpstr>
      <vt:lpstr>'CA TPL'!Area_stampa</vt:lpstr>
      <vt:lpstr>SAJ!Area_stampa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Centralino 1</dc:creator>
  <cp:lastModifiedBy>ACER</cp:lastModifiedBy>
  <cp:lastPrinted>2020-12-17T11:16:13Z</cp:lastPrinted>
  <dcterms:created xsi:type="dcterms:W3CDTF">2015-06-05T18:19:34Z</dcterms:created>
  <dcterms:modified xsi:type="dcterms:W3CDTF">2020-12-31T11:29:51Z</dcterms:modified>
</cp:coreProperties>
</file>